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80" yWindow="-75" windowWidth="12435" windowHeight="12315"/>
  </bookViews>
  <sheets>
    <sheet name="Annual VC Dollars" sheetId="1" r:id="rId1"/>
    <sheet name="Annual VC Deals" sheetId="2" r:id="rId2"/>
    <sheet name="Dollars per Capita" sheetId="4" r:id="rId3"/>
    <sheet name="Deals per Million" sheetId="5" r:id="rId4"/>
    <sheet name="Avg Deal Size" sheetId="8" r:id="rId5"/>
    <sheet name="Dollar Share" sheetId="6" r:id="rId6"/>
    <sheet name="Deal Share" sheetId="7" r:id="rId7"/>
    <sheet name="Population" sheetId="3" r:id="rId8"/>
  </sheets>
  <calcPr calcId="125725"/>
</workbook>
</file>

<file path=xl/calcChain.xml><?xml version="1.0" encoding="utf-8"?>
<calcChain xmlns="http://schemas.openxmlformats.org/spreadsheetml/2006/main">
  <c r="H60" i="5"/>
  <c r="F54"/>
  <c r="F55"/>
  <c r="F56"/>
  <c r="F57"/>
  <c r="F58"/>
  <c r="F59"/>
  <c r="F60"/>
  <c r="I10" i="8"/>
  <c r="I12"/>
  <c r="I13"/>
  <c r="I14"/>
  <c r="I15"/>
  <c r="I16"/>
  <c r="I17"/>
  <c r="J17" s="1"/>
  <c r="I18"/>
  <c r="I19"/>
  <c r="I20"/>
  <c r="I21"/>
  <c r="I22"/>
  <c r="I23"/>
  <c r="I24"/>
  <c r="I25"/>
  <c r="J25" s="1"/>
  <c r="I26"/>
  <c r="I27"/>
  <c r="I28"/>
  <c r="I29"/>
  <c r="I30"/>
  <c r="I31"/>
  <c r="I32"/>
  <c r="J32" s="1"/>
  <c r="I33"/>
  <c r="I34"/>
  <c r="I35"/>
  <c r="I36"/>
  <c r="I37"/>
  <c r="I39"/>
  <c r="I40"/>
  <c r="I41"/>
  <c r="I42"/>
  <c r="I43"/>
  <c r="I44"/>
  <c r="I45"/>
  <c r="J45" s="1"/>
  <c r="I46"/>
  <c r="I47"/>
  <c r="I49"/>
  <c r="I50"/>
  <c r="I52"/>
  <c r="I53"/>
  <c r="J53" s="1"/>
  <c r="I54"/>
  <c r="I55"/>
  <c r="I56"/>
  <c r="I57"/>
  <c r="I58"/>
  <c r="I59"/>
  <c r="I8"/>
  <c r="H52"/>
  <c r="B10"/>
  <c r="K10" s="1"/>
  <c r="L10" s="1"/>
  <c r="C10"/>
  <c r="D10"/>
  <c r="E10"/>
  <c r="F10"/>
  <c r="G10"/>
  <c r="J10" s="1"/>
  <c r="B11"/>
  <c r="E11"/>
  <c r="G11"/>
  <c r="K11" s="1"/>
  <c r="L11" s="1"/>
  <c r="B12"/>
  <c r="C12"/>
  <c r="D12"/>
  <c r="E12"/>
  <c r="F12"/>
  <c r="G12"/>
  <c r="B13"/>
  <c r="C13"/>
  <c r="D13"/>
  <c r="E13"/>
  <c r="F13"/>
  <c r="G13"/>
  <c r="J13" s="1"/>
  <c r="B14"/>
  <c r="C14"/>
  <c r="D14"/>
  <c r="E14"/>
  <c r="F14"/>
  <c r="G14"/>
  <c r="B15"/>
  <c r="C15"/>
  <c r="D15"/>
  <c r="E15"/>
  <c r="F15"/>
  <c r="G15"/>
  <c r="K15" s="1"/>
  <c r="L15" s="1"/>
  <c r="B16"/>
  <c r="C16"/>
  <c r="D16"/>
  <c r="E16"/>
  <c r="F16"/>
  <c r="G16"/>
  <c r="B17"/>
  <c r="C17"/>
  <c r="D17"/>
  <c r="E17"/>
  <c r="F17"/>
  <c r="G17"/>
  <c r="K17" s="1"/>
  <c r="L17" s="1"/>
  <c r="B18"/>
  <c r="C18"/>
  <c r="D18"/>
  <c r="E18"/>
  <c r="F18"/>
  <c r="G18"/>
  <c r="B19"/>
  <c r="C19"/>
  <c r="D19"/>
  <c r="E19"/>
  <c r="F19"/>
  <c r="G19"/>
  <c r="K19" s="1"/>
  <c r="L19" s="1"/>
  <c r="B20"/>
  <c r="C20"/>
  <c r="D20"/>
  <c r="E20"/>
  <c r="F20"/>
  <c r="G20"/>
  <c r="B21"/>
  <c r="C21"/>
  <c r="D21"/>
  <c r="E21"/>
  <c r="F21"/>
  <c r="G21"/>
  <c r="J21" s="1"/>
  <c r="B22"/>
  <c r="C22"/>
  <c r="D22"/>
  <c r="E22"/>
  <c r="F22"/>
  <c r="G22"/>
  <c r="B23"/>
  <c r="C23"/>
  <c r="D23"/>
  <c r="E23"/>
  <c r="F23"/>
  <c r="G23"/>
  <c r="K23" s="1"/>
  <c r="L23" s="1"/>
  <c r="B24"/>
  <c r="C24"/>
  <c r="D24"/>
  <c r="E24"/>
  <c r="F24"/>
  <c r="G24"/>
  <c r="B25"/>
  <c r="C25"/>
  <c r="D25"/>
  <c r="E25"/>
  <c r="F25"/>
  <c r="G25"/>
  <c r="K25" s="1"/>
  <c r="L25" s="1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H28" s="1"/>
  <c r="B29"/>
  <c r="C29"/>
  <c r="D29"/>
  <c r="E29"/>
  <c r="F29"/>
  <c r="G29"/>
  <c r="J29" s="1"/>
  <c r="B30"/>
  <c r="C30"/>
  <c r="D30"/>
  <c r="E30"/>
  <c r="F30"/>
  <c r="G30"/>
  <c r="K30" s="1"/>
  <c r="L30" s="1"/>
  <c r="B31"/>
  <c r="C31"/>
  <c r="D31"/>
  <c r="E31"/>
  <c r="F31"/>
  <c r="G31"/>
  <c r="K31" s="1"/>
  <c r="L31" s="1"/>
  <c r="B32"/>
  <c r="C32"/>
  <c r="D32"/>
  <c r="E32"/>
  <c r="F32"/>
  <c r="G32"/>
  <c r="B33"/>
  <c r="C33"/>
  <c r="D33"/>
  <c r="E33"/>
  <c r="F33"/>
  <c r="G33"/>
  <c r="J33" s="1"/>
  <c r="B34"/>
  <c r="D34"/>
  <c r="F34"/>
  <c r="G34"/>
  <c r="B35"/>
  <c r="C35"/>
  <c r="D35"/>
  <c r="E35"/>
  <c r="F35"/>
  <c r="G35"/>
  <c r="J35" s="1"/>
  <c r="B36"/>
  <c r="C36"/>
  <c r="D36"/>
  <c r="E36"/>
  <c r="F36"/>
  <c r="G36"/>
  <c r="B37"/>
  <c r="C37"/>
  <c r="D37"/>
  <c r="E37"/>
  <c r="F37"/>
  <c r="G37"/>
  <c r="B38"/>
  <c r="C38"/>
  <c r="E38"/>
  <c r="G38"/>
  <c r="K38" s="1"/>
  <c r="B39"/>
  <c r="C39"/>
  <c r="D39"/>
  <c r="E39"/>
  <c r="F39"/>
  <c r="G39"/>
  <c r="K39" s="1"/>
  <c r="L39" s="1"/>
  <c r="B40"/>
  <c r="C40"/>
  <c r="D40"/>
  <c r="E40"/>
  <c r="F40"/>
  <c r="G40"/>
  <c r="B41"/>
  <c r="C41"/>
  <c r="D41"/>
  <c r="E41"/>
  <c r="F41"/>
  <c r="G41"/>
  <c r="H41" s="1"/>
  <c r="B42"/>
  <c r="C42"/>
  <c r="D42"/>
  <c r="E42"/>
  <c r="F42"/>
  <c r="G42"/>
  <c r="B43"/>
  <c r="C43"/>
  <c r="D43"/>
  <c r="E43"/>
  <c r="F43"/>
  <c r="G43"/>
  <c r="K43" s="1"/>
  <c r="L43" s="1"/>
  <c r="B44"/>
  <c r="K44" s="1"/>
  <c r="L44" s="1"/>
  <c r="C44"/>
  <c r="D44"/>
  <c r="E44"/>
  <c r="F44"/>
  <c r="G44"/>
  <c r="B45"/>
  <c r="C45"/>
  <c r="D45"/>
  <c r="E45"/>
  <c r="F45"/>
  <c r="G45"/>
  <c r="H45" s="1"/>
  <c r="B46"/>
  <c r="K46" s="1"/>
  <c r="L46" s="1"/>
  <c r="C46"/>
  <c r="D46"/>
  <c r="E46"/>
  <c r="F46"/>
  <c r="G46"/>
  <c r="J46" s="1"/>
  <c r="B47"/>
  <c r="C47"/>
  <c r="D47"/>
  <c r="E47"/>
  <c r="F47"/>
  <c r="G47"/>
  <c r="K47" s="1"/>
  <c r="L47" s="1"/>
  <c r="B48"/>
  <c r="C48"/>
  <c r="E48"/>
  <c r="G48"/>
  <c r="B49"/>
  <c r="C49"/>
  <c r="D49"/>
  <c r="E49"/>
  <c r="F49"/>
  <c r="G49"/>
  <c r="B50"/>
  <c r="C50"/>
  <c r="D50"/>
  <c r="E50"/>
  <c r="F50"/>
  <c r="G50"/>
  <c r="B51"/>
  <c r="C51"/>
  <c r="D51"/>
  <c r="E51"/>
  <c r="F51"/>
  <c r="B52"/>
  <c r="C52"/>
  <c r="D52"/>
  <c r="E52"/>
  <c r="F52"/>
  <c r="G52"/>
  <c r="B53"/>
  <c r="C53"/>
  <c r="D53"/>
  <c r="E53"/>
  <c r="F53"/>
  <c r="G53"/>
  <c r="K53" s="1"/>
  <c r="L53" s="1"/>
  <c r="B54"/>
  <c r="K54" s="1"/>
  <c r="L54" s="1"/>
  <c r="C54"/>
  <c r="D54"/>
  <c r="E54"/>
  <c r="F54"/>
  <c r="G54"/>
  <c r="B55"/>
  <c r="C55"/>
  <c r="D55"/>
  <c r="E55"/>
  <c r="F55"/>
  <c r="G55"/>
  <c r="H55" s="1"/>
  <c r="B56"/>
  <c r="K56" s="1"/>
  <c r="L56" s="1"/>
  <c r="C56"/>
  <c r="D56"/>
  <c r="E56"/>
  <c r="F56"/>
  <c r="G56"/>
  <c r="J56" s="1"/>
  <c r="B57"/>
  <c r="C57"/>
  <c r="D57"/>
  <c r="E57"/>
  <c r="F57"/>
  <c r="G57"/>
  <c r="K57" s="1"/>
  <c r="L57" s="1"/>
  <c r="B58"/>
  <c r="C58"/>
  <c r="D58"/>
  <c r="E58"/>
  <c r="F58"/>
  <c r="G58"/>
  <c r="B59"/>
  <c r="C59"/>
  <c r="D59"/>
  <c r="E59"/>
  <c r="F59"/>
  <c r="G59"/>
  <c r="H59" s="1"/>
  <c r="B60"/>
  <c r="C60"/>
  <c r="E60"/>
  <c r="C8"/>
  <c r="D8"/>
  <c r="E8"/>
  <c r="F8"/>
  <c r="G8"/>
  <c r="J8" s="1"/>
  <c r="B8"/>
  <c r="K58"/>
  <c r="L58" s="1"/>
  <c r="J55"/>
  <c r="J52"/>
  <c r="K50"/>
  <c r="L50" s="1"/>
  <c r="K48"/>
  <c r="L48" s="1"/>
  <c r="K42"/>
  <c r="L42" s="1"/>
  <c r="J42"/>
  <c r="K40"/>
  <c r="L40" s="1"/>
  <c r="K37"/>
  <c r="L37" s="1"/>
  <c r="K36"/>
  <c r="L36" s="1"/>
  <c r="H35"/>
  <c r="K34"/>
  <c r="L34" s="1"/>
  <c r="K29"/>
  <c r="L29" s="1"/>
  <c r="K27"/>
  <c r="L27" s="1"/>
  <c r="K26"/>
  <c r="L26" s="1"/>
  <c r="J24"/>
  <c r="K22"/>
  <c r="L22" s="1"/>
  <c r="H20"/>
  <c r="J16"/>
  <c r="H14"/>
  <c r="H12"/>
  <c r="L61" i="2"/>
  <c r="K61"/>
  <c r="I61"/>
  <c r="L60"/>
  <c r="K60"/>
  <c r="I60"/>
  <c r="J60" s="1"/>
  <c r="L59"/>
  <c r="K59"/>
  <c r="I59"/>
  <c r="J59" s="1"/>
  <c r="L58"/>
  <c r="K58"/>
  <c r="I58"/>
  <c r="J58" s="1"/>
  <c r="L57"/>
  <c r="K57"/>
  <c r="I57"/>
  <c r="J57" s="1"/>
  <c r="L56"/>
  <c r="K56"/>
  <c r="I56"/>
  <c r="J56" s="1"/>
  <c r="L55"/>
  <c r="K55"/>
  <c r="I55"/>
  <c r="L54"/>
  <c r="K54"/>
  <c r="J54"/>
  <c r="I54"/>
  <c r="L53"/>
  <c r="K53"/>
  <c r="J53"/>
  <c r="I53"/>
  <c r="L52"/>
  <c r="K52"/>
  <c r="J52"/>
  <c r="I52"/>
  <c r="L51"/>
  <c r="K51"/>
  <c r="J51"/>
  <c r="I51"/>
  <c r="L50"/>
  <c r="K50"/>
  <c r="J50"/>
  <c r="I50"/>
  <c r="L49"/>
  <c r="K49"/>
  <c r="I49"/>
  <c r="K48"/>
  <c r="L48" s="1"/>
  <c r="J48"/>
  <c r="I48"/>
  <c r="K47"/>
  <c r="L47" s="1"/>
  <c r="J47"/>
  <c r="I47"/>
  <c r="K46"/>
  <c r="L46" s="1"/>
  <c r="J46"/>
  <c r="I46"/>
  <c r="K45"/>
  <c r="L45" s="1"/>
  <c r="J45"/>
  <c r="I45"/>
  <c r="K44"/>
  <c r="L44" s="1"/>
  <c r="J44"/>
  <c r="I44"/>
  <c r="K43"/>
  <c r="L43" s="1"/>
  <c r="J43"/>
  <c r="I43"/>
  <c r="K42"/>
  <c r="L42" s="1"/>
  <c r="J42"/>
  <c r="I42"/>
  <c r="K41"/>
  <c r="L41" s="1"/>
  <c r="J41"/>
  <c r="I41"/>
  <c r="K40"/>
  <c r="L40" s="1"/>
  <c r="J40"/>
  <c r="I40"/>
  <c r="K39"/>
  <c r="I39"/>
  <c r="L38"/>
  <c r="K38"/>
  <c r="I38"/>
  <c r="J38" s="1"/>
  <c r="L37"/>
  <c r="K37"/>
  <c r="I37"/>
  <c r="J37" s="1"/>
  <c r="L36"/>
  <c r="K36"/>
  <c r="I36"/>
  <c r="J36" s="1"/>
  <c r="L35"/>
  <c r="K35"/>
  <c r="I35"/>
  <c r="L34"/>
  <c r="K34"/>
  <c r="J34"/>
  <c r="I34"/>
  <c r="L33"/>
  <c r="K33"/>
  <c r="J33"/>
  <c r="I33"/>
  <c r="L32"/>
  <c r="K32"/>
  <c r="J32"/>
  <c r="I32"/>
  <c r="L31"/>
  <c r="K31"/>
  <c r="J31"/>
  <c r="I31"/>
  <c r="L30"/>
  <c r="K30"/>
  <c r="J30"/>
  <c r="I30"/>
  <c r="L29"/>
  <c r="K29"/>
  <c r="J29"/>
  <c r="I29"/>
  <c r="L28"/>
  <c r="K28"/>
  <c r="J28"/>
  <c r="I28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L22"/>
  <c r="K22"/>
  <c r="J22"/>
  <c r="I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I12"/>
  <c r="K11"/>
  <c r="L11" s="1"/>
  <c r="J11"/>
  <c r="I11"/>
  <c r="K10"/>
  <c r="I10"/>
  <c r="L9"/>
  <c r="K9"/>
  <c r="I9"/>
  <c r="J9" s="1"/>
  <c r="L61" i="1"/>
  <c r="K61"/>
  <c r="I61"/>
  <c r="K60"/>
  <c r="L60" s="1"/>
  <c r="I60"/>
  <c r="J60" s="1"/>
  <c r="L59"/>
  <c r="K59"/>
  <c r="I59"/>
  <c r="J59" s="1"/>
  <c r="K58"/>
  <c r="L58" s="1"/>
  <c r="I58"/>
  <c r="J58" s="1"/>
  <c r="L57"/>
  <c r="K57"/>
  <c r="I57"/>
  <c r="J57" s="1"/>
  <c r="K56"/>
  <c r="L56" s="1"/>
  <c r="I56"/>
  <c r="J56" s="1"/>
  <c r="K55"/>
  <c r="L55" s="1"/>
  <c r="I55"/>
  <c r="J55" s="1"/>
  <c r="K54"/>
  <c r="L54" s="1"/>
  <c r="I54"/>
  <c r="J54" s="1"/>
  <c r="K53"/>
  <c r="L53" s="1"/>
  <c r="I53"/>
  <c r="J53" s="1"/>
  <c r="K52"/>
  <c r="L52" s="1"/>
  <c r="I52"/>
  <c r="J52" s="1"/>
  <c r="K51"/>
  <c r="L51" s="1"/>
  <c r="I51"/>
  <c r="J51" s="1"/>
  <c r="K50"/>
  <c r="L50" s="1"/>
  <c r="I50"/>
  <c r="J50" s="1"/>
  <c r="K49"/>
  <c r="L49" s="1"/>
  <c r="I49"/>
  <c r="K48"/>
  <c r="L48" s="1"/>
  <c r="I48"/>
  <c r="J48" s="1"/>
  <c r="K47"/>
  <c r="L47" s="1"/>
  <c r="J47"/>
  <c r="I47"/>
  <c r="K46"/>
  <c r="L46" s="1"/>
  <c r="I46"/>
  <c r="J46" s="1"/>
  <c r="K45"/>
  <c r="L45" s="1"/>
  <c r="I45"/>
  <c r="J45" s="1"/>
  <c r="K44"/>
  <c r="L44" s="1"/>
  <c r="I44"/>
  <c r="J44" s="1"/>
  <c r="K43"/>
  <c r="L43" s="1"/>
  <c r="J43"/>
  <c r="I43"/>
  <c r="K42"/>
  <c r="L42" s="1"/>
  <c r="I42"/>
  <c r="J42" s="1"/>
  <c r="K41"/>
  <c r="L41" s="1"/>
  <c r="I41"/>
  <c r="J41" s="1"/>
  <c r="K40"/>
  <c r="L40" s="1"/>
  <c r="I40"/>
  <c r="J40" s="1"/>
  <c r="K39"/>
  <c r="I39"/>
  <c r="K38"/>
  <c r="L38" s="1"/>
  <c r="I38"/>
  <c r="J38" s="1"/>
  <c r="L37"/>
  <c r="K37"/>
  <c r="I37"/>
  <c r="J37" s="1"/>
  <c r="K36"/>
  <c r="L36" s="1"/>
  <c r="I36"/>
  <c r="J36" s="1"/>
  <c r="K35"/>
  <c r="L35" s="1"/>
  <c r="I35"/>
  <c r="K34"/>
  <c r="L34" s="1"/>
  <c r="I34"/>
  <c r="J34" s="1"/>
  <c r="K33"/>
  <c r="L33" s="1"/>
  <c r="I33"/>
  <c r="J33" s="1"/>
  <c r="K32"/>
  <c r="L32" s="1"/>
  <c r="I32"/>
  <c r="J32" s="1"/>
  <c r="K31"/>
  <c r="L31" s="1"/>
  <c r="I31"/>
  <c r="J31" s="1"/>
  <c r="K30"/>
  <c r="L30" s="1"/>
  <c r="I30"/>
  <c r="J30" s="1"/>
  <c r="K29"/>
  <c r="L29" s="1"/>
  <c r="I29"/>
  <c r="J29" s="1"/>
  <c r="K28"/>
  <c r="L28" s="1"/>
  <c r="I28"/>
  <c r="J28" s="1"/>
  <c r="K27"/>
  <c r="L27" s="1"/>
  <c r="I27"/>
  <c r="J27" s="1"/>
  <c r="K26"/>
  <c r="L26" s="1"/>
  <c r="I26"/>
  <c r="J26" s="1"/>
  <c r="K25"/>
  <c r="L25" s="1"/>
  <c r="I25"/>
  <c r="J25" s="1"/>
  <c r="K24"/>
  <c r="L24" s="1"/>
  <c r="I24"/>
  <c r="J24" s="1"/>
  <c r="K23"/>
  <c r="L23" s="1"/>
  <c r="I23"/>
  <c r="J23" s="1"/>
  <c r="K22"/>
  <c r="L22" s="1"/>
  <c r="I22"/>
  <c r="J22" s="1"/>
  <c r="K21"/>
  <c r="L21" s="1"/>
  <c r="I21"/>
  <c r="J21" s="1"/>
  <c r="K20"/>
  <c r="L20" s="1"/>
  <c r="I20"/>
  <c r="J20" s="1"/>
  <c r="K19"/>
  <c r="L19" s="1"/>
  <c r="I19"/>
  <c r="J19" s="1"/>
  <c r="L18"/>
  <c r="K18"/>
  <c r="I18"/>
  <c r="J18" s="1"/>
  <c r="L17"/>
  <c r="K17"/>
  <c r="I17"/>
  <c r="J17" s="1"/>
  <c r="L16"/>
  <c r="K16"/>
  <c r="I16"/>
  <c r="J16" s="1"/>
  <c r="L15"/>
  <c r="K15"/>
  <c r="I15"/>
  <c r="J15" s="1"/>
  <c r="L14"/>
  <c r="K14"/>
  <c r="I14"/>
  <c r="J14" s="1"/>
  <c r="L13"/>
  <c r="K13"/>
  <c r="I13"/>
  <c r="J13" s="1"/>
  <c r="K12"/>
  <c r="L12" s="1"/>
  <c r="I12"/>
  <c r="K11"/>
  <c r="L11" s="1"/>
  <c r="I11"/>
  <c r="J11" s="1"/>
  <c r="K10"/>
  <c r="I10"/>
  <c r="K9"/>
  <c r="L9" s="1"/>
  <c r="I9"/>
  <c r="J9" s="1"/>
  <c r="G62" i="7"/>
  <c r="F62"/>
  <c r="E62"/>
  <c r="D62"/>
  <c r="C62"/>
  <c r="B62"/>
  <c r="E10" i="6"/>
  <c r="D11"/>
  <c r="C57"/>
  <c r="E15" i="4"/>
  <c r="D15" i="6"/>
  <c r="C57" i="7"/>
  <c r="F60" i="6"/>
  <c r="F59" i="4"/>
  <c r="F57" i="6"/>
  <c r="F56"/>
  <c r="F55" i="4"/>
  <c r="F53" i="6"/>
  <c r="F52"/>
  <c r="F51" i="4"/>
  <c r="F49" i="6"/>
  <c r="F48"/>
  <c r="F45"/>
  <c r="F44"/>
  <c r="F41"/>
  <c r="F40"/>
  <c r="F37"/>
  <c r="F36"/>
  <c r="F33"/>
  <c r="F32"/>
  <c r="F29"/>
  <c r="F28"/>
  <c r="F25"/>
  <c r="F24"/>
  <c r="F21"/>
  <c r="F20"/>
  <c r="F17"/>
  <c r="F16"/>
  <c r="F13"/>
  <c r="F12"/>
  <c r="F9"/>
  <c r="F52" i="5"/>
  <c r="F48"/>
  <c r="F47"/>
  <c r="F44"/>
  <c r="F43"/>
  <c r="F40"/>
  <c r="F39"/>
  <c r="F36"/>
  <c r="F35"/>
  <c r="F32" i="7"/>
  <c r="F31" i="5"/>
  <c r="F28"/>
  <c r="F27"/>
  <c r="F24"/>
  <c r="F23"/>
  <c r="F20"/>
  <c r="F19"/>
  <c r="F16"/>
  <c r="F15"/>
  <c r="F12" i="7"/>
  <c r="F11" i="5"/>
  <c r="G9" i="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8"/>
  <c r="G9" i="6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8"/>
  <c r="G9" i="5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8"/>
  <c r="H11" i="2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10"/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10"/>
  <c r="G10" i="4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9"/>
  <c r="G8"/>
  <c r="B10" i="7"/>
  <c r="C10"/>
  <c r="D10"/>
  <c r="E10"/>
  <c r="F10"/>
  <c r="B11"/>
  <c r="C11"/>
  <c r="D11"/>
  <c r="E11"/>
  <c r="F11"/>
  <c r="B12"/>
  <c r="C12"/>
  <c r="D12"/>
  <c r="E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B57"/>
  <c r="D57"/>
  <c r="E57"/>
  <c r="F57"/>
  <c r="B58"/>
  <c r="C58"/>
  <c r="D58"/>
  <c r="E58"/>
  <c r="F58"/>
  <c r="B59"/>
  <c r="C59"/>
  <c r="D59"/>
  <c r="E59"/>
  <c r="F59"/>
  <c r="B60"/>
  <c r="C60"/>
  <c r="D60"/>
  <c r="E60"/>
  <c r="F9"/>
  <c r="E9"/>
  <c r="D9"/>
  <c r="C9"/>
  <c r="B9"/>
  <c r="B8"/>
  <c r="C8"/>
  <c r="D8"/>
  <c r="E8"/>
  <c r="F8"/>
  <c r="B10" i="6"/>
  <c r="C10"/>
  <c r="F10"/>
  <c r="B11"/>
  <c r="C11"/>
  <c r="E11"/>
  <c r="F11"/>
  <c r="B12"/>
  <c r="D12"/>
  <c r="B13"/>
  <c r="D13"/>
  <c r="B14"/>
  <c r="D14"/>
  <c r="F14"/>
  <c r="B15"/>
  <c r="C15"/>
  <c r="F15"/>
  <c r="B16"/>
  <c r="C16"/>
  <c r="D16"/>
  <c r="B17"/>
  <c r="C17"/>
  <c r="D17"/>
  <c r="B18"/>
  <c r="C18"/>
  <c r="D18"/>
  <c r="F18"/>
  <c r="B19"/>
  <c r="C19"/>
  <c r="F19"/>
  <c r="B20"/>
  <c r="C20"/>
  <c r="E20"/>
  <c r="B21"/>
  <c r="C21"/>
  <c r="E21"/>
  <c r="B22"/>
  <c r="C22"/>
  <c r="E22"/>
  <c r="F22"/>
  <c r="B23"/>
  <c r="D23"/>
  <c r="F23"/>
  <c r="B24"/>
  <c r="C24"/>
  <c r="D24"/>
  <c r="B25"/>
  <c r="C25"/>
  <c r="D25"/>
  <c r="B26"/>
  <c r="C26"/>
  <c r="D26"/>
  <c r="F26"/>
  <c r="B27"/>
  <c r="C27"/>
  <c r="F27"/>
  <c r="B28"/>
  <c r="C28"/>
  <c r="E28"/>
  <c r="B29"/>
  <c r="C29"/>
  <c r="E29"/>
  <c r="B30"/>
  <c r="C30"/>
  <c r="E30"/>
  <c r="F30"/>
  <c r="B31"/>
  <c r="D31"/>
  <c r="F31"/>
  <c r="B32"/>
  <c r="C32"/>
  <c r="D32"/>
  <c r="B33"/>
  <c r="C33"/>
  <c r="D33"/>
  <c r="B34"/>
  <c r="C34"/>
  <c r="D34"/>
  <c r="F34"/>
  <c r="B35"/>
  <c r="C35"/>
  <c r="F35"/>
  <c r="B36"/>
  <c r="C36"/>
  <c r="E36"/>
  <c r="B37"/>
  <c r="C37"/>
  <c r="E37"/>
  <c r="B38"/>
  <c r="C38"/>
  <c r="E38"/>
  <c r="F38"/>
  <c r="B39"/>
  <c r="D39"/>
  <c r="F39"/>
  <c r="B40"/>
  <c r="C40"/>
  <c r="D40"/>
  <c r="B41"/>
  <c r="C41"/>
  <c r="D41"/>
  <c r="B42"/>
  <c r="C42"/>
  <c r="D42"/>
  <c r="F42"/>
  <c r="B43"/>
  <c r="C43"/>
  <c r="F43"/>
  <c r="B44"/>
  <c r="C44"/>
  <c r="E44"/>
  <c r="B45"/>
  <c r="C45"/>
  <c r="E45"/>
  <c r="B46"/>
  <c r="C46"/>
  <c r="E46"/>
  <c r="F46"/>
  <c r="B47"/>
  <c r="D47"/>
  <c r="F47"/>
  <c r="B48"/>
  <c r="C48"/>
  <c r="D48"/>
  <c r="B49"/>
  <c r="C49"/>
  <c r="D49"/>
  <c r="B50"/>
  <c r="C50"/>
  <c r="D50"/>
  <c r="F50"/>
  <c r="B51"/>
  <c r="C51"/>
  <c r="F51"/>
  <c r="B52"/>
  <c r="C52"/>
  <c r="E52"/>
  <c r="B53"/>
  <c r="C53"/>
  <c r="E53"/>
  <c r="B54"/>
  <c r="C54"/>
  <c r="E54"/>
  <c r="F54"/>
  <c r="B55"/>
  <c r="D55"/>
  <c r="F55"/>
  <c r="B56"/>
  <c r="C56"/>
  <c r="D56"/>
  <c r="B57"/>
  <c r="D57"/>
  <c r="B58"/>
  <c r="D58"/>
  <c r="F58"/>
  <c r="B59"/>
  <c r="C59"/>
  <c r="D59"/>
  <c r="F59"/>
  <c r="B60"/>
  <c r="C60"/>
  <c r="E9"/>
  <c r="D9"/>
  <c r="C9"/>
  <c r="B9"/>
  <c r="B8"/>
  <c r="C8"/>
  <c r="F8"/>
  <c r="B9" i="5"/>
  <c r="C9"/>
  <c r="D9"/>
  <c r="E9"/>
  <c r="F9"/>
  <c r="B10"/>
  <c r="C10"/>
  <c r="D10"/>
  <c r="E10"/>
  <c r="F10"/>
  <c r="B11"/>
  <c r="C11"/>
  <c r="D11"/>
  <c r="E11"/>
  <c r="B12"/>
  <c r="C12"/>
  <c r="D12"/>
  <c r="E12"/>
  <c r="B13"/>
  <c r="C13"/>
  <c r="D13"/>
  <c r="E13"/>
  <c r="F13"/>
  <c r="B14"/>
  <c r="C14"/>
  <c r="D14"/>
  <c r="E14"/>
  <c r="F14"/>
  <c r="B15"/>
  <c r="C15"/>
  <c r="D15"/>
  <c r="E15"/>
  <c r="B16"/>
  <c r="C16"/>
  <c r="D16"/>
  <c r="E16"/>
  <c r="B17"/>
  <c r="C17"/>
  <c r="D17"/>
  <c r="E17"/>
  <c r="F17"/>
  <c r="B18"/>
  <c r="C18"/>
  <c r="D18"/>
  <c r="E18"/>
  <c r="F18"/>
  <c r="B19"/>
  <c r="C19"/>
  <c r="D19"/>
  <c r="E19"/>
  <c r="B20"/>
  <c r="C20"/>
  <c r="D20"/>
  <c r="E20"/>
  <c r="B21"/>
  <c r="C21"/>
  <c r="D21"/>
  <c r="E21"/>
  <c r="F21"/>
  <c r="B22"/>
  <c r="C22"/>
  <c r="D22"/>
  <c r="E22"/>
  <c r="F22"/>
  <c r="B23"/>
  <c r="C23"/>
  <c r="D23"/>
  <c r="E23"/>
  <c r="B24"/>
  <c r="C24"/>
  <c r="D24"/>
  <c r="E24"/>
  <c r="B25"/>
  <c r="C25"/>
  <c r="D25"/>
  <c r="E25"/>
  <c r="F25"/>
  <c r="B26"/>
  <c r="C26"/>
  <c r="D26"/>
  <c r="E26"/>
  <c r="F26"/>
  <c r="B27"/>
  <c r="C27"/>
  <c r="D27"/>
  <c r="E27"/>
  <c r="B28"/>
  <c r="C28"/>
  <c r="D28"/>
  <c r="E28"/>
  <c r="B29"/>
  <c r="C29"/>
  <c r="D29"/>
  <c r="E29"/>
  <c r="F29"/>
  <c r="B30"/>
  <c r="C30"/>
  <c r="D30"/>
  <c r="E30"/>
  <c r="F30"/>
  <c r="B31"/>
  <c r="C31"/>
  <c r="D31"/>
  <c r="E31"/>
  <c r="B32"/>
  <c r="C32"/>
  <c r="D32"/>
  <c r="E32"/>
  <c r="B33"/>
  <c r="C33"/>
  <c r="D33"/>
  <c r="E33"/>
  <c r="F33"/>
  <c r="B34"/>
  <c r="C34"/>
  <c r="D34"/>
  <c r="E34"/>
  <c r="F34"/>
  <c r="B35"/>
  <c r="C35"/>
  <c r="D35"/>
  <c r="E35"/>
  <c r="B36"/>
  <c r="C36"/>
  <c r="D36"/>
  <c r="E36"/>
  <c r="B37"/>
  <c r="C37"/>
  <c r="D37"/>
  <c r="E37"/>
  <c r="F37"/>
  <c r="B38"/>
  <c r="C38"/>
  <c r="D38"/>
  <c r="E38"/>
  <c r="F38"/>
  <c r="B39"/>
  <c r="C39"/>
  <c r="D39"/>
  <c r="E39"/>
  <c r="B40"/>
  <c r="C40"/>
  <c r="D40"/>
  <c r="E40"/>
  <c r="B41"/>
  <c r="C41"/>
  <c r="D41"/>
  <c r="E41"/>
  <c r="F41"/>
  <c r="B42"/>
  <c r="C42"/>
  <c r="D42"/>
  <c r="E42"/>
  <c r="F42"/>
  <c r="B43"/>
  <c r="C43"/>
  <c r="D43"/>
  <c r="E43"/>
  <c r="B44"/>
  <c r="C44"/>
  <c r="D44"/>
  <c r="E44"/>
  <c r="B45"/>
  <c r="C45"/>
  <c r="D45"/>
  <c r="E45"/>
  <c r="F45"/>
  <c r="B46"/>
  <c r="C46"/>
  <c r="D46"/>
  <c r="E46"/>
  <c r="F46"/>
  <c r="B47"/>
  <c r="C47"/>
  <c r="D47"/>
  <c r="E47"/>
  <c r="B48"/>
  <c r="C48"/>
  <c r="D48"/>
  <c r="E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B53"/>
  <c r="C53"/>
  <c r="D53"/>
  <c r="E53"/>
  <c r="F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8"/>
  <c r="C8"/>
  <c r="D8"/>
  <c r="E8"/>
  <c r="F8"/>
  <c r="B9" i="4"/>
  <c r="C9"/>
  <c r="D9"/>
  <c r="E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B14"/>
  <c r="C14"/>
  <c r="D14"/>
  <c r="E14"/>
  <c r="F14"/>
  <c r="B15"/>
  <c r="C15"/>
  <c r="D15"/>
  <c r="F15"/>
  <c r="B16"/>
  <c r="C16"/>
  <c r="D16"/>
  <c r="E16"/>
  <c r="F16"/>
  <c r="B17"/>
  <c r="C17"/>
  <c r="D17"/>
  <c r="E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B50"/>
  <c r="C50"/>
  <c r="D50"/>
  <c r="E50"/>
  <c r="F50"/>
  <c r="B51"/>
  <c r="C51"/>
  <c r="D51"/>
  <c r="E51"/>
  <c r="B52"/>
  <c r="C52"/>
  <c r="D52"/>
  <c r="E52"/>
  <c r="F52"/>
  <c r="B53"/>
  <c r="C53"/>
  <c r="D53"/>
  <c r="E53"/>
  <c r="B54"/>
  <c r="C54"/>
  <c r="D54"/>
  <c r="E54"/>
  <c r="F54"/>
  <c r="B55"/>
  <c r="C55"/>
  <c r="D55"/>
  <c r="E55"/>
  <c r="B56"/>
  <c r="C56"/>
  <c r="D56"/>
  <c r="E56"/>
  <c r="F56"/>
  <c r="B57"/>
  <c r="D57"/>
  <c r="E57"/>
  <c r="B58"/>
  <c r="C58"/>
  <c r="D58"/>
  <c r="E58"/>
  <c r="F58"/>
  <c r="B59"/>
  <c r="C59"/>
  <c r="D59"/>
  <c r="E59"/>
  <c r="B60"/>
  <c r="C60"/>
  <c r="D60"/>
  <c r="E60"/>
  <c r="F60"/>
  <c r="B8"/>
  <c r="K8" s="1"/>
  <c r="L8" s="1"/>
  <c r="C8"/>
  <c r="E8"/>
  <c r="F8"/>
  <c r="I8" s="1"/>
  <c r="J8" s="1"/>
  <c r="J28" i="8" l="1"/>
  <c r="J49"/>
  <c r="J20"/>
  <c r="J12"/>
  <c r="J36"/>
  <c r="K13"/>
  <c r="L13" s="1"/>
  <c r="K21"/>
  <c r="L21" s="1"/>
  <c r="H32"/>
  <c r="K49"/>
  <c r="L49" s="1"/>
  <c r="H16"/>
  <c r="H18"/>
  <c r="H24"/>
  <c r="H26"/>
  <c r="K33"/>
  <c r="L33" s="1"/>
  <c r="J41"/>
  <c r="J59"/>
  <c r="K14"/>
  <c r="L14" s="1"/>
  <c r="H15"/>
  <c r="K18"/>
  <c r="L18" s="1"/>
  <c r="H19"/>
  <c r="H10"/>
  <c r="K12"/>
  <c r="L12" s="1"/>
  <c r="H13"/>
  <c r="J14"/>
  <c r="K16"/>
  <c r="L16" s="1"/>
  <c r="H17"/>
  <c r="J18"/>
  <c r="K20"/>
  <c r="L20" s="1"/>
  <c r="H21"/>
  <c r="J22"/>
  <c r="K24"/>
  <c r="L24" s="1"/>
  <c r="H25"/>
  <c r="J26"/>
  <c r="K28"/>
  <c r="L28" s="1"/>
  <c r="H29"/>
  <c r="J30"/>
  <c r="K32"/>
  <c r="L32" s="1"/>
  <c r="H33"/>
  <c r="K35"/>
  <c r="L35" s="1"/>
  <c r="H36"/>
  <c r="J37"/>
  <c r="J39"/>
  <c r="K41"/>
  <c r="L41" s="1"/>
  <c r="H42"/>
  <c r="J43"/>
  <c r="K45"/>
  <c r="L45" s="1"/>
  <c r="H46"/>
  <c r="J47"/>
  <c r="H49"/>
  <c r="J50"/>
  <c r="K52"/>
  <c r="L52" s="1"/>
  <c r="H53"/>
  <c r="K55"/>
  <c r="L55" s="1"/>
  <c r="H56"/>
  <c r="J57"/>
  <c r="K59"/>
  <c r="L59" s="1"/>
  <c r="K8"/>
  <c r="L8" s="1"/>
  <c r="H11"/>
  <c r="J15"/>
  <c r="J19"/>
  <c r="H22"/>
  <c r="J23"/>
  <c r="J27"/>
  <c r="H30"/>
  <c r="J31"/>
  <c r="H34"/>
  <c r="H37"/>
  <c r="H39"/>
  <c r="J40"/>
  <c r="H43"/>
  <c r="J44"/>
  <c r="H47"/>
  <c r="H50"/>
  <c r="H54"/>
  <c r="H57"/>
  <c r="J58"/>
  <c r="H23"/>
  <c r="H27"/>
  <c r="H31"/>
  <c r="H38"/>
  <c r="H40"/>
  <c r="H44"/>
  <c r="H48"/>
  <c r="H58"/>
  <c r="B62" i="6"/>
  <c r="G62"/>
  <c r="F62"/>
  <c r="E58"/>
  <c r="E57"/>
  <c r="E55"/>
  <c r="E47"/>
  <c r="E39"/>
  <c r="E31"/>
  <c r="E23"/>
  <c r="E15"/>
  <c r="E14"/>
  <c r="E13"/>
  <c r="E12"/>
  <c r="D8"/>
  <c r="D60"/>
  <c r="E59"/>
  <c r="E56"/>
  <c r="D51"/>
  <c r="E50"/>
  <c r="E49"/>
  <c r="E48"/>
  <c r="D43"/>
  <c r="E42"/>
  <c r="E41"/>
  <c r="E40"/>
  <c r="D35"/>
  <c r="E34"/>
  <c r="E33"/>
  <c r="E32"/>
  <c r="D27"/>
  <c r="E26"/>
  <c r="E25"/>
  <c r="E24"/>
  <c r="D19"/>
  <c r="E18"/>
  <c r="E17"/>
  <c r="E16"/>
  <c r="D10"/>
  <c r="D8" i="4"/>
  <c r="E8" i="6"/>
  <c r="E60"/>
  <c r="C58"/>
  <c r="C55"/>
  <c r="D54"/>
  <c r="D53"/>
  <c r="D52"/>
  <c r="E51"/>
  <c r="C47"/>
  <c r="D46"/>
  <c r="D45"/>
  <c r="D44"/>
  <c r="E43"/>
  <c r="C39"/>
  <c r="D38"/>
  <c r="D37"/>
  <c r="D36"/>
  <c r="E35"/>
  <c r="C31"/>
  <c r="D30"/>
  <c r="D29"/>
  <c r="D28"/>
  <c r="E27"/>
  <c r="C23"/>
  <c r="D22"/>
  <c r="D21"/>
  <c r="D20"/>
  <c r="E19"/>
  <c r="C14"/>
  <c r="C13"/>
  <c r="C12"/>
  <c r="C62" s="1"/>
  <c r="C57" i="4"/>
  <c r="K9"/>
  <c r="K53"/>
  <c r="L53" s="1"/>
  <c r="K45"/>
  <c r="L45" s="1"/>
  <c r="K41"/>
  <c r="L41" s="1"/>
  <c r="K29"/>
  <c r="L29" s="1"/>
  <c r="K25"/>
  <c r="L25" s="1"/>
  <c r="K13"/>
  <c r="L13" s="1"/>
  <c r="K42" i="5"/>
  <c r="L42" s="1"/>
  <c r="K26"/>
  <c r="L26" s="1"/>
  <c r="K10"/>
  <c r="L10" s="1"/>
  <c r="K38"/>
  <c r="L38" s="1"/>
  <c r="K22"/>
  <c r="L22" s="1"/>
  <c r="K58"/>
  <c r="L58" s="1"/>
  <c r="K60" i="4"/>
  <c r="L60" s="1"/>
  <c r="K56"/>
  <c r="L56" s="1"/>
  <c r="K52"/>
  <c r="L52" s="1"/>
  <c r="K48"/>
  <c r="L48" s="1"/>
  <c r="K44"/>
  <c r="L44" s="1"/>
  <c r="K40"/>
  <c r="L40" s="1"/>
  <c r="K36"/>
  <c r="L36" s="1"/>
  <c r="K28"/>
  <c r="L28" s="1"/>
  <c r="K24"/>
  <c r="L24" s="1"/>
  <c r="K20"/>
  <c r="L20" s="1"/>
  <c r="K12"/>
  <c r="L12" s="1"/>
  <c r="K16"/>
  <c r="L16" s="1"/>
  <c r="K37"/>
  <c r="L37" s="1"/>
  <c r="K21"/>
  <c r="L21" s="1"/>
  <c r="K17"/>
  <c r="L17" s="1"/>
  <c r="K59"/>
  <c r="L59" s="1"/>
  <c r="K55"/>
  <c r="L55" s="1"/>
  <c r="K51"/>
  <c r="L51" s="1"/>
  <c r="K47"/>
  <c r="L47" s="1"/>
  <c r="K43"/>
  <c r="L43" s="1"/>
  <c r="K39"/>
  <c r="L39" s="1"/>
  <c r="K35"/>
  <c r="L35" s="1"/>
  <c r="K31"/>
  <c r="L31" s="1"/>
  <c r="K27"/>
  <c r="L27" s="1"/>
  <c r="K23"/>
  <c r="L23" s="1"/>
  <c r="K19"/>
  <c r="L19" s="1"/>
  <c r="K15"/>
  <c r="L15" s="1"/>
  <c r="K11"/>
  <c r="L11" s="1"/>
  <c r="K32"/>
  <c r="L32" s="1"/>
  <c r="K57"/>
  <c r="L57" s="1"/>
  <c r="K49"/>
  <c r="L49" s="1"/>
  <c r="K33"/>
  <c r="L33" s="1"/>
  <c r="K58"/>
  <c r="L58" s="1"/>
  <c r="K54"/>
  <c r="L54" s="1"/>
  <c r="K50"/>
  <c r="L50" s="1"/>
  <c r="K46"/>
  <c r="L46" s="1"/>
  <c r="K42"/>
  <c r="L42" s="1"/>
  <c r="K38"/>
  <c r="K34"/>
  <c r="L34" s="1"/>
  <c r="K30"/>
  <c r="L30" s="1"/>
  <c r="K26"/>
  <c r="L26" s="1"/>
  <c r="K22"/>
  <c r="L22" s="1"/>
  <c r="K18"/>
  <c r="L18" s="1"/>
  <c r="K14"/>
  <c r="L14" s="1"/>
  <c r="K10"/>
  <c r="L10" s="1"/>
  <c r="F57"/>
  <c r="I57" s="1"/>
  <c r="J57" s="1"/>
  <c r="F53"/>
  <c r="I53" s="1"/>
  <c r="J53" s="1"/>
  <c r="F49"/>
  <c r="I49" s="1"/>
  <c r="J49" s="1"/>
  <c r="F45"/>
  <c r="I45" s="1"/>
  <c r="J45" s="1"/>
  <c r="F41"/>
  <c r="I41" s="1"/>
  <c r="J41" s="1"/>
  <c r="F37"/>
  <c r="I37" s="1"/>
  <c r="J37" s="1"/>
  <c r="F33"/>
  <c r="I33" s="1"/>
  <c r="J33" s="1"/>
  <c r="F29"/>
  <c r="I29" s="1"/>
  <c r="J29" s="1"/>
  <c r="F25"/>
  <c r="I25" s="1"/>
  <c r="J25" s="1"/>
  <c r="F21"/>
  <c r="I21" s="1"/>
  <c r="J21" s="1"/>
  <c r="F17"/>
  <c r="I17" s="1"/>
  <c r="J17" s="1"/>
  <c r="F13"/>
  <c r="I13" s="1"/>
  <c r="J13" s="1"/>
  <c r="F9"/>
  <c r="I9" s="1"/>
  <c r="K34" i="5"/>
  <c r="L34" s="1"/>
  <c r="K18"/>
  <c r="L18" s="1"/>
  <c r="K54"/>
  <c r="L54" s="1"/>
  <c r="K46"/>
  <c r="L46" s="1"/>
  <c r="K30"/>
  <c r="L30" s="1"/>
  <c r="K14"/>
  <c r="L14" s="1"/>
  <c r="K50"/>
  <c r="L50" s="1"/>
  <c r="K8"/>
  <c r="L8" s="1"/>
  <c r="K57"/>
  <c r="L57" s="1"/>
  <c r="K53"/>
  <c r="L53" s="1"/>
  <c r="K49"/>
  <c r="L49" s="1"/>
  <c r="K45"/>
  <c r="L45" s="1"/>
  <c r="K41"/>
  <c r="L41" s="1"/>
  <c r="K37"/>
  <c r="L37" s="1"/>
  <c r="K33"/>
  <c r="L33" s="1"/>
  <c r="K29"/>
  <c r="L29" s="1"/>
  <c r="K25"/>
  <c r="L25" s="1"/>
  <c r="K21"/>
  <c r="L21" s="1"/>
  <c r="K17"/>
  <c r="L17" s="1"/>
  <c r="K13"/>
  <c r="L13" s="1"/>
  <c r="K9"/>
  <c r="F60" i="7"/>
  <c r="F56"/>
  <c r="F52"/>
  <c r="F44"/>
  <c r="F40"/>
  <c r="F36"/>
  <c r="F28"/>
  <c r="F24"/>
  <c r="F20"/>
  <c r="F16"/>
  <c r="I58" i="5"/>
  <c r="J58" s="1"/>
  <c r="I50"/>
  <c r="J50" s="1"/>
  <c r="I42"/>
  <c r="J42" s="1"/>
  <c r="I38"/>
  <c r="I30"/>
  <c r="J30" s="1"/>
  <c r="I22"/>
  <c r="J22" s="1"/>
  <c r="I10"/>
  <c r="J10" s="1"/>
  <c r="F32"/>
  <c r="I32" s="1"/>
  <c r="J32" s="1"/>
  <c r="F12"/>
  <c r="I12" s="1"/>
  <c r="J12" s="1"/>
  <c r="I60"/>
  <c r="I56"/>
  <c r="J56" s="1"/>
  <c r="I52"/>
  <c r="J52" s="1"/>
  <c r="I48"/>
  <c r="I44"/>
  <c r="J44" s="1"/>
  <c r="I40"/>
  <c r="J40" s="1"/>
  <c r="I36"/>
  <c r="J36" s="1"/>
  <c r="I28"/>
  <c r="J28" s="1"/>
  <c r="I24"/>
  <c r="J24" s="1"/>
  <c r="I20"/>
  <c r="J20" s="1"/>
  <c r="I16"/>
  <c r="J16" s="1"/>
  <c r="F48" i="7"/>
  <c r="I54" i="5"/>
  <c r="J54" s="1"/>
  <c r="I46"/>
  <c r="J46" s="1"/>
  <c r="I34"/>
  <c r="I26"/>
  <c r="J26" s="1"/>
  <c r="I18"/>
  <c r="J18" s="1"/>
  <c r="I14"/>
  <c r="J14" s="1"/>
  <c r="I59"/>
  <c r="J59" s="1"/>
  <c r="I55"/>
  <c r="J55" s="1"/>
  <c r="I51"/>
  <c r="J51" s="1"/>
  <c r="I47"/>
  <c r="J47" s="1"/>
  <c r="I43"/>
  <c r="J43" s="1"/>
  <c r="I39"/>
  <c r="J39" s="1"/>
  <c r="I35"/>
  <c r="J35" s="1"/>
  <c r="I31"/>
  <c r="J31" s="1"/>
  <c r="I27"/>
  <c r="J27" s="1"/>
  <c r="I23"/>
  <c r="J23" s="1"/>
  <c r="I19"/>
  <c r="J19" s="1"/>
  <c r="I15"/>
  <c r="J15" s="1"/>
  <c r="I11"/>
  <c r="H9" i="4"/>
  <c r="H57"/>
  <c r="H53"/>
  <c r="H49"/>
  <c r="H45"/>
  <c r="H41"/>
  <c r="H37"/>
  <c r="H33"/>
  <c r="H29"/>
  <c r="H25"/>
  <c r="H21"/>
  <c r="H17"/>
  <c r="H13"/>
  <c r="H57" i="5"/>
  <c r="H53"/>
  <c r="H49"/>
  <c r="H45"/>
  <c r="H41"/>
  <c r="H37"/>
  <c r="H33"/>
  <c r="H29"/>
  <c r="H25"/>
  <c r="H21"/>
  <c r="H17"/>
  <c r="H13"/>
  <c r="I8"/>
  <c r="J8" s="1"/>
  <c r="I57"/>
  <c r="J57" s="1"/>
  <c r="I53"/>
  <c r="J53" s="1"/>
  <c r="I49"/>
  <c r="J49" s="1"/>
  <c r="I45"/>
  <c r="J45" s="1"/>
  <c r="I41"/>
  <c r="J41" s="1"/>
  <c r="I37"/>
  <c r="J37" s="1"/>
  <c r="I33"/>
  <c r="J33" s="1"/>
  <c r="I29"/>
  <c r="J29" s="1"/>
  <c r="I25"/>
  <c r="J25" s="1"/>
  <c r="I21"/>
  <c r="J21" s="1"/>
  <c r="I17"/>
  <c r="J17" s="1"/>
  <c r="I13"/>
  <c r="J13" s="1"/>
  <c r="I9"/>
  <c r="H58" i="4"/>
  <c r="H54"/>
  <c r="H50"/>
  <c r="H46"/>
  <c r="H42"/>
  <c r="H38"/>
  <c r="H34"/>
  <c r="H30"/>
  <c r="H26"/>
  <c r="H22"/>
  <c r="H18"/>
  <c r="H14"/>
  <c r="H10"/>
  <c r="I58"/>
  <c r="J58" s="1"/>
  <c r="I54"/>
  <c r="I50"/>
  <c r="J50" s="1"/>
  <c r="I46"/>
  <c r="J46" s="1"/>
  <c r="I42"/>
  <c r="J42" s="1"/>
  <c r="I38"/>
  <c r="I34"/>
  <c r="I30"/>
  <c r="J30" s="1"/>
  <c r="I26"/>
  <c r="J26" s="1"/>
  <c r="I22"/>
  <c r="J22" s="1"/>
  <c r="I18"/>
  <c r="J18" s="1"/>
  <c r="I14"/>
  <c r="J14" s="1"/>
  <c r="I10"/>
  <c r="J10" s="1"/>
  <c r="H58" i="5"/>
  <c r="H54"/>
  <c r="H50"/>
  <c r="H46"/>
  <c r="H42"/>
  <c r="H38"/>
  <c r="H34"/>
  <c r="H30"/>
  <c r="H26"/>
  <c r="H22"/>
  <c r="H18"/>
  <c r="H14"/>
  <c r="H10"/>
  <c r="K59"/>
  <c r="L59" s="1"/>
  <c r="K55"/>
  <c r="L55" s="1"/>
  <c r="K51"/>
  <c r="L51" s="1"/>
  <c r="K47"/>
  <c r="L47" s="1"/>
  <c r="K43"/>
  <c r="L43" s="1"/>
  <c r="K39"/>
  <c r="L39" s="1"/>
  <c r="K35"/>
  <c r="L35" s="1"/>
  <c r="K31"/>
  <c r="L31" s="1"/>
  <c r="K27"/>
  <c r="L27" s="1"/>
  <c r="K23"/>
  <c r="L23" s="1"/>
  <c r="K19"/>
  <c r="L19" s="1"/>
  <c r="K15"/>
  <c r="L15" s="1"/>
  <c r="K11"/>
  <c r="L11" s="1"/>
  <c r="H59" i="4"/>
  <c r="H55"/>
  <c r="H51"/>
  <c r="H47"/>
  <c r="H43"/>
  <c r="H39"/>
  <c r="H35"/>
  <c r="H31"/>
  <c r="H27"/>
  <c r="H23"/>
  <c r="H19"/>
  <c r="H15"/>
  <c r="H11"/>
  <c r="I59"/>
  <c r="J59" s="1"/>
  <c r="I55"/>
  <c r="J55" s="1"/>
  <c r="I51"/>
  <c r="J51" s="1"/>
  <c r="I47"/>
  <c r="J47" s="1"/>
  <c r="I43"/>
  <c r="J43" s="1"/>
  <c r="I39"/>
  <c r="J39" s="1"/>
  <c r="I35"/>
  <c r="J35" s="1"/>
  <c r="I31"/>
  <c r="J31" s="1"/>
  <c r="I27"/>
  <c r="J27" s="1"/>
  <c r="I23"/>
  <c r="J23" s="1"/>
  <c r="I19"/>
  <c r="J19" s="1"/>
  <c r="I15"/>
  <c r="J15" s="1"/>
  <c r="I11"/>
  <c r="H59" i="5"/>
  <c r="H55"/>
  <c r="H51"/>
  <c r="H47"/>
  <c r="H43"/>
  <c r="H39"/>
  <c r="H35"/>
  <c r="H31"/>
  <c r="H27"/>
  <c r="H23"/>
  <c r="H19"/>
  <c r="H15"/>
  <c r="H11"/>
  <c r="K60"/>
  <c r="L60" s="1"/>
  <c r="K56"/>
  <c r="L56" s="1"/>
  <c r="K52"/>
  <c r="L52" s="1"/>
  <c r="K48"/>
  <c r="L48" s="1"/>
  <c r="K44"/>
  <c r="L44" s="1"/>
  <c r="K40"/>
  <c r="L40" s="1"/>
  <c r="K36"/>
  <c r="L36" s="1"/>
  <c r="K32"/>
  <c r="L32" s="1"/>
  <c r="K28"/>
  <c r="L28" s="1"/>
  <c r="K24"/>
  <c r="L24" s="1"/>
  <c r="K20"/>
  <c r="L20" s="1"/>
  <c r="K16"/>
  <c r="L16" s="1"/>
  <c r="K12"/>
  <c r="L12" s="1"/>
  <c r="H60" i="4"/>
  <c r="H56"/>
  <c r="H52"/>
  <c r="H48"/>
  <c r="H44"/>
  <c r="H40"/>
  <c r="H36"/>
  <c r="H32"/>
  <c r="H28"/>
  <c r="H24"/>
  <c r="H20"/>
  <c r="H16"/>
  <c r="H12"/>
  <c r="I60"/>
  <c r="I56"/>
  <c r="J56" s="1"/>
  <c r="I52"/>
  <c r="J52" s="1"/>
  <c r="I48"/>
  <c r="I44"/>
  <c r="J44" s="1"/>
  <c r="I40"/>
  <c r="J40" s="1"/>
  <c r="I36"/>
  <c r="J36" s="1"/>
  <c r="I32"/>
  <c r="J32" s="1"/>
  <c r="I28"/>
  <c r="J28" s="1"/>
  <c r="I24"/>
  <c r="J24" s="1"/>
  <c r="I20"/>
  <c r="J20" s="1"/>
  <c r="I16"/>
  <c r="J16" s="1"/>
  <c r="I12"/>
  <c r="J12" s="1"/>
  <c r="H9" i="5"/>
  <c r="H56"/>
  <c r="H52"/>
  <c r="H48"/>
  <c r="H44"/>
  <c r="H40"/>
  <c r="H36"/>
  <c r="H32"/>
  <c r="H28"/>
  <c r="H24"/>
  <c r="H20"/>
  <c r="H16"/>
  <c r="H12"/>
  <c r="D62" i="6" l="1"/>
  <c r="E62"/>
</calcChain>
</file>

<file path=xl/sharedStrings.xml><?xml version="1.0" encoding="utf-8"?>
<sst xmlns="http://schemas.openxmlformats.org/spreadsheetml/2006/main" count="556" uniqueCount="78">
  <si>
    <t>Top ten states for each year are highlighted in green</t>
  </si>
  <si>
    <t>https://www.pwcmoneytree.com/MTPublic/ns/nav.jsp?page=historical</t>
  </si>
  <si>
    <t>US 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</si>
  <si>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</si>
  <si>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</si>
  <si>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</si>
  <si>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</si>
  <si>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</si>
  <si>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</si>
  <si>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</si>
  <si>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</si>
  <si>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</si>
  <si>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</si>
  <si>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</si>
  <si>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</si>
  <si>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</si>
  <si>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</si>
  <si>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</si>
  <si>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</si>
  <si>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</si>
  <si>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</si>
  <si>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</si>
  <si>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</si>
  <si>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</si>
  <si>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</si>
  <si>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</si>
  <si>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</si>
  <si>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</si>
  <si>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</si>
  <si>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</si>
  <si>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</si>
  <si>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</si>
  <si>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</si>
  <si>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</si>
  <si>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</si>
  <si>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</si>
  <si>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</si>
  <si>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</si>
  <si>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</si>
  <si>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</si>
  <si>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</si>
  <si>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</si>
  <si>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</si>
  <si>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</si>
  <si>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</si>
  <si>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</si>
  <si>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</si>
  <si>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</si>
  <si>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</si>
  <si>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</si>
  <si>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</si>
  <si>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</si>
  <si>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</si>
  <si>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</si>
  <si>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</si>
  <si>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Unknown</t>
  </si>
  <si>
    <t>Data from the US Census Bureau FactFinder</t>
  </si>
  <si>
    <t>http://factfinder2.census.gov/faces/nav/jsf/pages/index.xhtml</t>
  </si>
  <si>
    <t>1-Year % Change</t>
  </si>
  <si>
    <t>5- Year % Change</t>
  </si>
  <si>
    <t>5-Year % Change</t>
  </si>
  <si>
    <t>Population Data from the US Census Bureau FactFinder</t>
  </si>
  <si>
    <t>2012 Rank</t>
  </si>
  <si>
    <t>1-Year (2011-12) Change</t>
  </si>
  <si>
    <t>-</t>
  </si>
  <si>
    <t>5-Year (2007-12) Change</t>
  </si>
  <si>
    <t>VC Deals per Million Residents, 1995-2012</t>
  </si>
  <si>
    <t>US Venture Capital Deals by State, 2007-2012</t>
  </si>
  <si>
    <t>US Venture Capital Dollars Invested by State, 2007-2012</t>
  </si>
  <si>
    <t>VC Investment Dollars Per Capita by State, 2007-2012</t>
  </si>
  <si>
    <t>Share of U.S. Total VC Deals by State, 2007-2012</t>
  </si>
  <si>
    <t>US Population Estimates by State, 2007-2012</t>
  </si>
  <si>
    <t>Top Five States</t>
  </si>
  <si>
    <t>Derived by SSTI from PricewaterhouseCoopers Moneytree Survey Data</t>
  </si>
  <si>
    <t>Venture Capital Data derived by SSTI from the PricewaterhouseCoopers Moneytree Survey</t>
  </si>
  <si>
    <t>Share of U.S. Total VC Investment Dollars by State, 2007-2012</t>
  </si>
  <si>
    <t>2012 
Rank</t>
  </si>
  <si>
    <t>Average VC Deal Size by State, 2007-2012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</si>
</sst>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2" applyAlignment="1" applyProtection="1"/>
    <xf numFmtId="3" fontId="1" fillId="0" borderId="0" xfId="1" applyNumberFormat="1" applyFont="1" applyBorder="1" applyAlignment="1">
      <alignment horizontal="right" wrapText="1"/>
    </xf>
    <xf numFmtId="3" fontId="5" fillId="0" borderId="0" xfId="1" applyNumberFormat="1" applyFont="1" applyBorder="1" applyAlignment="1">
      <alignment horizontal="right" vertical="top" wrapText="1"/>
    </xf>
    <xf numFmtId="10" fontId="0" fillId="0" borderId="0" xfId="0" applyNumberFormat="1"/>
    <xf numFmtId="0" fontId="0" fillId="0" borderId="0" xfId="0" applyBorder="1"/>
    <xf numFmtId="3" fontId="0" fillId="0" borderId="0" xfId="0" applyNumberFormat="1" applyBorder="1" applyAlignment="1" applyProtection="1">
      <alignment horizontal="right"/>
      <protection locked="0"/>
    </xf>
    <xf numFmtId="0" fontId="2" fillId="0" borderId="0" xfId="2" applyBorder="1" applyAlignment="1" applyProtection="1"/>
    <xf numFmtId="3" fontId="0" fillId="0" borderId="0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1" xfId="0" applyBorder="1"/>
    <xf numFmtId="0" fontId="6" fillId="3" borderId="2" xfId="0" applyFont="1" applyFill="1" applyBorder="1"/>
    <xf numFmtId="164" fontId="0" fillId="0" borderId="3" xfId="0" applyNumberFormat="1" applyBorder="1"/>
    <xf numFmtId="3" fontId="0" fillId="0" borderId="3" xfId="0" applyNumberFormat="1" applyBorder="1"/>
    <xf numFmtId="0" fontId="6" fillId="3" borderId="5" xfId="0" applyFont="1" applyFill="1" applyBorder="1"/>
    <xf numFmtId="0" fontId="6" fillId="3" borderId="7" xfId="0" applyFont="1" applyFill="1" applyBorder="1"/>
    <xf numFmtId="0" fontId="0" fillId="0" borderId="8" xfId="0" applyBorder="1"/>
    <xf numFmtId="0" fontId="8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 applyAlignment="1">
      <alignment horizontal="right" wrapText="1"/>
    </xf>
    <xf numFmtId="4" fontId="0" fillId="0" borderId="0" xfId="0" applyNumberFormat="1" applyFont="1" applyBorder="1"/>
    <xf numFmtId="4" fontId="0" fillId="0" borderId="0" xfId="0" applyNumberFormat="1" applyBorder="1"/>
    <xf numFmtId="10" fontId="0" fillId="0" borderId="0" xfId="0" applyNumberFormat="1" applyBorder="1"/>
    <xf numFmtId="10" fontId="0" fillId="0" borderId="6" xfId="0" applyNumberFormat="1" applyBorder="1"/>
    <xf numFmtId="4" fontId="0" fillId="0" borderId="1" xfId="0" applyNumberFormat="1" applyFont="1" applyBorder="1"/>
    <xf numFmtId="4" fontId="0" fillId="0" borderId="1" xfId="0" applyNumberFormat="1" applyBorder="1"/>
    <xf numFmtId="10" fontId="0" fillId="0" borderId="1" xfId="0" applyNumberFormat="1" applyBorder="1"/>
    <xf numFmtId="10" fontId="0" fillId="0" borderId="8" xfId="0" applyNumberFormat="1" applyBorder="1"/>
    <xf numFmtId="0" fontId="7" fillId="2" borderId="2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 wrapText="1"/>
    </xf>
    <xf numFmtId="0" fontId="0" fillId="0" borderId="0" xfId="0" applyNumberFormat="1" applyFont="1" applyBorder="1"/>
    <xf numFmtId="10" fontId="0" fillId="0" borderId="0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0" fillId="0" borderId="8" xfId="0" applyNumberForma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8" fillId="0" borderId="0" xfId="0" applyFont="1" applyBorder="1"/>
    <xf numFmtId="3" fontId="0" fillId="0" borderId="6" xfId="0" applyNumberFormat="1" applyBorder="1" applyAlignment="1" applyProtection="1">
      <alignment horizontal="right"/>
      <protection locked="0"/>
    </xf>
    <xf numFmtId="3" fontId="0" fillId="0" borderId="1" xfId="0" applyNumberFormat="1" applyFont="1" applyBorder="1"/>
    <xf numFmtId="3" fontId="5" fillId="0" borderId="1" xfId="1" applyNumberFormat="1" applyFont="1" applyBorder="1" applyAlignment="1">
      <alignment horizontal="right" vertical="top" wrapText="1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0" fontId="6" fillId="2" borderId="4" xfId="0" applyFont="1" applyFill="1" applyBorder="1"/>
    <xf numFmtId="0" fontId="0" fillId="0" borderId="0" xfId="0" applyNumberFormat="1" applyBorder="1"/>
    <xf numFmtId="0" fontId="0" fillId="0" borderId="1" xfId="0" applyNumberFormat="1" applyBorder="1"/>
    <xf numFmtId="164" fontId="0" fillId="0" borderId="0" xfId="0" applyNumberFormat="1" applyFont="1" applyBorder="1"/>
    <xf numFmtId="164" fontId="0" fillId="0" borderId="1" xfId="0" applyNumberFormat="1" applyFont="1" applyBorder="1"/>
    <xf numFmtId="0" fontId="0" fillId="0" borderId="1" xfId="0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5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wcmoneytree.com/MTPublic/ns/nav.jsp?page=historic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wcmoneytree.com/MTPublic/ns/nav.jsp?page=historica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ctfinder2.census.gov/faces/nav/jsf/pages/index.x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actfinder2.census.gov/faces/nav/jsf/pages/index.x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pwcmoneytree.com/MTPublic/ns/nav.jsp?page=historica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wcmoneytree.com/MTPublic/ns/nav.jsp?page=historica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2.census.gov/faces/nav/jsf/pages/index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Normal="100" workbookViewId="0"/>
  </sheetViews>
  <sheetFormatPr defaultRowHeight="15"/>
  <cols>
    <col min="1" max="1" width="11.42578125" customWidth="1"/>
    <col min="2" max="6" width="15.7109375" customWidth="1"/>
    <col min="7" max="7" width="19.140625" customWidth="1"/>
    <col min="8" max="8" width="10.85546875" style="7" customWidth="1"/>
    <col min="9" max="9" width="17.85546875" customWidth="1"/>
    <col min="10" max="10" width="10.85546875" customWidth="1"/>
    <col min="11" max="11" width="20.7109375" customWidth="1"/>
    <col min="12" max="12" width="13.85546875" customWidth="1"/>
  </cols>
  <sheetData>
    <row r="1" spans="1:12" ht="23.25">
      <c r="A1" s="20" t="s">
        <v>68</v>
      </c>
    </row>
    <row r="3" spans="1:12">
      <c r="A3" t="s">
        <v>0</v>
      </c>
    </row>
    <row r="5" spans="1:12">
      <c r="A5" t="s">
        <v>73</v>
      </c>
    </row>
    <row r="6" spans="1:12">
      <c r="A6" s="3" t="s">
        <v>1</v>
      </c>
    </row>
    <row r="8" spans="1:12" s="1" customFormat="1" ht="30">
      <c r="A8" s="21"/>
      <c r="B8" s="22">
        <v>2007</v>
      </c>
      <c r="C8" s="22">
        <v>2008</v>
      </c>
      <c r="D8" s="22">
        <v>2009</v>
      </c>
      <c r="E8" s="22">
        <v>2010</v>
      </c>
      <c r="F8" s="22">
        <v>2011</v>
      </c>
      <c r="G8" s="22">
        <v>2012</v>
      </c>
      <c r="H8" s="34" t="s">
        <v>76</v>
      </c>
      <c r="I8" s="34" t="s">
        <v>63</v>
      </c>
      <c r="J8" s="34" t="s">
        <v>58</v>
      </c>
      <c r="K8" s="34" t="s">
        <v>65</v>
      </c>
      <c r="L8" s="23" t="s">
        <v>59</v>
      </c>
    </row>
    <row r="9" spans="1:12">
      <c r="A9" s="14" t="s">
        <v>2</v>
      </c>
      <c r="B9" s="15">
        <v>32063088100</v>
      </c>
      <c r="C9" s="15">
        <v>30112504400</v>
      </c>
      <c r="D9" s="15">
        <v>20500872900</v>
      </c>
      <c r="E9" s="15">
        <v>23386821100</v>
      </c>
      <c r="F9" s="16">
        <v>29462811000</v>
      </c>
      <c r="G9" s="15">
        <v>26524895000</v>
      </c>
      <c r="I9" s="11">
        <f t="shared" ref="I9:I40" si="0">G9-F9</f>
        <v>-2937916000</v>
      </c>
      <c r="J9" s="36">
        <f>I9/F9</f>
        <v>-9.9716079365271701E-2</v>
      </c>
      <c r="K9" s="11">
        <f t="shared" ref="K9:K40" si="1">G9-B9</f>
        <v>-5538193100</v>
      </c>
      <c r="L9" s="38">
        <f>K9/B9</f>
        <v>-0.17272800058207743</v>
      </c>
    </row>
    <row r="10" spans="1:12">
      <c r="A10" s="17" t="s">
        <v>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7">
        <f>RANK(G10,$G$10:$G$61)</f>
        <v>50</v>
      </c>
      <c r="I10" s="11">
        <f t="shared" si="0"/>
        <v>0</v>
      </c>
      <c r="J10" s="36" t="s">
        <v>64</v>
      </c>
      <c r="K10" s="11">
        <f t="shared" si="1"/>
        <v>0</v>
      </c>
      <c r="L10" s="38" t="s">
        <v>64</v>
      </c>
    </row>
    <row r="11" spans="1:12">
      <c r="A11" s="17" t="s">
        <v>4</v>
      </c>
      <c r="B11" s="11">
        <v>34375000</v>
      </c>
      <c r="C11" s="11">
        <v>22826000</v>
      </c>
      <c r="D11" s="11">
        <v>43177000</v>
      </c>
      <c r="E11" s="11">
        <v>600000</v>
      </c>
      <c r="F11" s="11">
        <v>3515000</v>
      </c>
      <c r="G11" s="11">
        <v>23106000</v>
      </c>
      <c r="H11" s="7">
        <f t="shared" ref="H11:H61" si="2">RANK(G11,$G$10:$G$61)</f>
        <v>32</v>
      </c>
      <c r="I11" s="11">
        <f t="shared" si="0"/>
        <v>19591000</v>
      </c>
      <c r="J11" s="36">
        <f>I11/F11</f>
        <v>5.5735419630156473</v>
      </c>
      <c r="K11" s="11">
        <f t="shared" si="1"/>
        <v>-11269000</v>
      </c>
      <c r="L11" s="38">
        <f t="shared" ref="L11:L38" si="3">K11/B11</f>
        <v>-0.32782545454545453</v>
      </c>
    </row>
    <row r="12" spans="1:12">
      <c r="A12" s="17" t="s">
        <v>5</v>
      </c>
      <c r="B12" s="11">
        <v>6200000</v>
      </c>
      <c r="C12" s="11">
        <v>0</v>
      </c>
      <c r="D12" s="11">
        <v>0</v>
      </c>
      <c r="E12" s="11">
        <v>5000100</v>
      </c>
      <c r="F12" s="11">
        <v>0</v>
      </c>
      <c r="G12" s="11">
        <v>5000000</v>
      </c>
      <c r="H12" s="7">
        <f t="shared" si="2"/>
        <v>43</v>
      </c>
      <c r="I12" s="11">
        <f t="shared" si="0"/>
        <v>5000000</v>
      </c>
      <c r="J12" s="36" t="s">
        <v>64</v>
      </c>
      <c r="K12" s="11">
        <f t="shared" si="1"/>
        <v>-1200000</v>
      </c>
      <c r="L12" s="38">
        <f t="shared" si="3"/>
        <v>-0.19354838709677419</v>
      </c>
    </row>
    <row r="13" spans="1:12">
      <c r="A13" s="17" t="s">
        <v>6</v>
      </c>
      <c r="B13" s="11">
        <v>238238300</v>
      </c>
      <c r="C13" s="11">
        <v>228450500</v>
      </c>
      <c r="D13" s="11">
        <v>92687000</v>
      </c>
      <c r="E13" s="11">
        <v>78430100</v>
      </c>
      <c r="F13" s="11">
        <v>229138200</v>
      </c>
      <c r="G13" s="11">
        <v>211738100</v>
      </c>
      <c r="H13" s="7">
        <f t="shared" si="2"/>
        <v>17</v>
      </c>
      <c r="I13" s="11">
        <f t="shared" si="0"/>
        <v>-17400100</v>
      </c>
      <c r="J13" s="36">
        <f t="shared" ref="J13:J34" si="4">I13/F13</f>
        <v>-7.5937141864603985E-2</v>
      </c>
      <c r="K13" s="11">
        <f t="shared" si="1"/>
        <v>-26500200</v>
      </c>
      <c r="L13" s="38">
        <f t="shared" si="3"/>
        <v>-0.11123400393639478</v>
      </c>
    </row>
    <row r="14" spans="1:12">
      <c r="A14" s="17" t="s">
        <v>7</v>
      </c>
      <c r="B14" s="11">
        <v>15517310600</v>
      </c>
      <c r="C14" s="11">
        <v>14897465100</v>
      </c>
      <c r="D14" s="11">
        <v>10279493200</v>
      </c>
      <c r="E14" s="11">
        <v>11879510800</v>
      </c>
      <c r="F14" s="11">
        <v>14723780900</v>
      </c>
      <c r="G14" s="11">
        <v>14089536800</v>
      </c>
      <c r="H14" s="7">
        <f t="shared" si="2"/>
        <v>1</v>
      </c>
      <c r="I14" s="11">
        <f t="shared" si="0"/>
        <v>-634244100</v>
      </c>
      <c r="J14" s="36">
        <f t="shared" si="4"/>
        <v>-4.3076170740899845E-2</v>
      </c>
      <c r="K14" s="11">
        <f t="shared" si="1"/>
        <v>-1427773800</v>
      </c>
      <c r="L14" s="38">
        <f t="shared" si="3"/>
        <v>-9.2011678879457368E-2</v>
      </c>
    </row>
    <row r="15" spans="1:12">
      <c r="A15" s="17" t="s">
        <v>8</v>
      </c>
      <c r="B15" s="11">
        <v>686289300</v>
      </c>
      <c r="C15" s="11">
        <v>872324900</v>
      </c>
      <c r="D15" s="11">
        <v>625138200</v>
      </c>
      <c r="E15" s="11">
        <v>449929600</v>
      </c>
      <c r="F15" s="11">
        <v>615706300</v>
      </c>
      <c r="G15" s="11">
        <v>559721300</v>
      </c>
      <c r="H15" s="7">
        <f t="shared" si="2"/>
        <v>6</v>
      </c>
      <c r="I15" s="11">
        <f t="shared" si="0"/>
        <v>-55985000</v>
      </c>
      <c r="J15" s="36">
        <f t="shared" si="4"/>
        <v>-9.0928093475736729E-2</v>
      </c>
      <c r="K15" s="11">
        <f t="shared" si="1"/>
        <v>-126568000</v>
      </c>
      <c r="L15" s="38">
        <f t="shared" si="3"/>
        <v>-0.18442368254903579</v>
      </c>
    </row>
    <row r="16" spans="1:12">
      <c r="A16" s="17" t="s">
        <v>9</v>
      </c>
      <c r="B16" s="11">
        <v>270971200</v>
      </c>
      <c r="C16" s="11">
        <v>236101100</v>
      </c>
      <c r="D16" s="11">
        <v>190240100</v>
      </c>
      <c r="E16" s="11">
        <v>218156600</v>
      </c>
      <c r="F16" s="11">
        <v>156729700</v>
      </c>
      <c r="G16" s="11">
        <v>157577300</v>
      </c>
      <c r="H16" s="7">
        <f t="shared" si="2"/>
        <v>20</v>
      </c>
      <c r="I16" s="11">
        <f t="shared" si="0"/>
        <v>847600</v>
      </c>
      <c r="J16" s="36">
        <f t="shared" si="4"/>
        <v>5.4080368940921855E-3</v>
      </c>
      <c r="K16" s="11">
        <f t="shared" si="1"/>
        <v>-113393900</v>
      </c>
      <c r="L16" s="38">
        <f t="shared" si="3"/>
        <v>-0.41847214759354501</v>
      </c>
    </row>
    <row r="17" spans="1:12">
      <c r="A17" s="17" t="s">
        <v>10</v>
      </c>
      <c r="B17" s="11">
        <v>60470700</v>
      </c>
      <c r="C17" s="11">
        <v>35378000</v>
      </c>
      <c r="D17" s="11">
        <v>59180400</v>
      </c>
      <c r="E17" s="11">
        <v>107454900</v>
      </c>
      <c r="F17" s="11">
        <v>53419600</v>
      </c>
      <c r="G17" s="11">
        <v>60451400</v>
      </c>
      <c r="H17" s="7">
        <f t="shared" si="2"/>
        <v>26</v>
      </c>
      <c r="I17" s="11">
        <f t="shared" si="0"/>
        <v>7031800</v>
      </c>
      <c r="J17" s="36">
        <f t="shared" si="4"/>
        <v>0.13163333308373706</v>
      </c>
      <c r="K17" s="11">
        <f t="shared" si="1"/>
        <v>-19300</v>
      </c>
      <c r="L17" s="38">
        <f t="shared" si="3"/>
        <v>-3.1916283423211574E-4</v>
      </c>
    </row>
    <row r="18" spans="1:12">
      <c r="A18" s="17" t="s">
        <v>11</v>
      </c>
      <c r="B18" s="11">
        <v>7265000</v>
      </c>
      <c r="C18" s="11">
        <v>78965900</v>
      </c>
      <c r="D18" s="11">
        <v>20609100</v>
      </c>
      <c r="E18" s="11">
        <v>32176000</v>
      </c>
      <c r="F18" s="11">
        <v>26234200</v>
      </c>
      <c r="G18" s="11">
        <v>9489900</v>
      </c>
      <c r="H18" s="7">
        <f t="shared" si="2"/>
        <v>41</v>
      </c>
      <c r="I18" s="11">
        <f t="shared" si="0"/>
        <v>-16744300</v>
      </c>
      <c r="J18" s="36">
        <f t="shared" si="4"/>
        <v>-0.63826226833675126</v>
      </c>
      <c r="K18" s="11">
        <f t="shared" si="1"/>
        <v>2224900</v>
      </c>
      <c r="L18" s="38">
        <f t="shared" si="3"/>
        <v>0.30624913971094286</v>
      </c>
    </row>
    <row r="19" spans="1:12">
      <c r="A19" s="17" t="s">
        <v>12</v>
      </c>
      <c r="B19" s="11">
        <v>599339200</v>
      </c>
      <c r="C19" s="11">
        <v>326042200</v>
      </c>
      <c r="D19" s="11">
        <v>341627100</v>
      </c>
      <c r="E19" s="11">
        <v>239383100</v>
      </c>
      <c r="F19" s="11">
        <v>346284400</v>
      </c>
      <c r="G19" s="11">
        <v>202888400</v>
      </c>
      <c r="H19" s="7">
        <f t="shared" si="2"/>
        <v>18</v>
      </c>
      <c r="I19" s="11">
        <f t="shared" si="0"/>
        <v>-143396000</v>
      </c>
      <c r="J19" s="36">
        <f t="shared" si="4"/>
        <v>-0.4140989313985845</v>
      </c>
      <c r="K19" s="11">
        <f t="shared" si="1"/>
        <v>-396450800</v>
      </c>
      <c r="L19" s="38">
        <f t="shared" si="3"/>
        <v>-0.66147984313390484</v>
      </c>
    </row>
    <row r="20" spans="1:12">
      <c r="A20" s="17" t="s">
        <v>13</v>
      </c>
      <c r="B20" s="11">
        <v>438027700</v>
      </c>
      <c r="C20" s="11">
        <v>418530800</v>
      </c>
      <c r="D20" s="11">
        <v>313618900</v>
      </c>
      <c r="E20" s="11">
        <v>338426000</v>
      </c>
      <c r="F20" s="11">
        <v>383448100</v>
      </c>
      <c r="G20" s="11">
        <v>264761300</v>
      </c>
      <c r="H20" s="7">
        <f t="shared" si="2"/>
        <v>14</v>
      </c>
      <c r="I20" s="11">
        <f t="shared" si="0"/>
        <v>-118686800</v>
      </c>
      <c r="J20" s="36">
        <f t="shared" si="4"/>
        <v>-0.30952507001599433</v>
      </c>
      <c r="K20" s="11">
        <f t="shared" si="1"/>
        <v>-173266400</v>
      </c>
      <c r="L20" s="38">
        <f t="shared" si="3"/>
        <v>-0.39556037209518941</v>
      </c>
    </row>
    <row r="21" spans="1:12">
      <c r="A21" s="17" t="s">
        <v>14</v>
      </c>
      <c r="B21" s="11">
        <v>4900000</v>
      </c>
      <c r="C21" s="11">
        <v>7500000</v>
      </c>
      <c r="D21" s="11">
        <v>7364000</v>
      </c>
      <c r="E21" s="11">
        <v>9499900</v>
      </c>
      <c r="F21" s="11">
        <v>600000</v>
      </c>
      <c r="G21" s="11">
        <v>645000</v>
      </c>
      <c r="H21" s="7">
        <f t="shared" si="2"/>
        <v>48</v>
      </c>
      <c r="I21" s="11">
        <f t="shared" si="0"/>
        <v>45000</v>
      </c>
      <c r="J21" s="36">
        <f t="shared" si="4"/>
        <v>7.4999999999999997E-2</v>
      </c>
      <c r="K21" s="11">
        <f t="shared" si="1"/>
        <v>-4255000</v>
      </c>
      <c r="L21" s="38">
        <f t="shared" si="3"/>
        <v>-0.86836734693877549</v>
      </c>
    </row>
    <row r="22" spans="1:12">
      <c r="A22" s="17" t="s">
        <v>15</v>
      </c>
      <c r="B22" s="11">
        <v>25300000</v>
      </c>
      <c r="C22" s="11">
        <v>58202500</v>
      </c>
      <c r="D22" s="11">
        <v>84053100</v>
      </c>
      <c r="E22" s="11">
        <v>51500000</v>
      </c>
      <c r="F22" s="11">
        <v>28402000</v>
      </c>
      <c r="G22" s="11">
        <v>5000000</v>
      </c>
      <c r="H22" s="7">
        <f t="shared" si="2"/>
        <v>43</v>
      </c>
      <c r="I22" s="11">
        <f t="shared" si="0"/>
        <v>-23402000</v>
      </c>
      <c r="J22" s="36">
        <f t="shared" si="4"/>
        <v>-0.82395605943243433</v>
      </c>
      <c r="K22" s="11">
        <f t="shared" si="1"/>
        <v>-20300000</v>
      </c>
      <c r="L22" s="38">
        <f t="shared" si="3"/>
        <v>-0.80237154150197632</v>
      </c>
    </row>
    <row r="23" spans="1:12">
      <c r="A23" s="17" t="s">
        <v>16</v>
      </c>
      <c r="B23" s="11">
        <v>18731100</v>
      </c>
      <c r="C23" s="11">
        <v>22778000</v>
      </c>
      <c r="D23" s="11">
        <v>14606000</v>
      </c>
      <c r="E23" s="11">
        <v>7750000</v>
      </c>
      <c r="F23" s="11">
        <v>5145000</v>
      </c>
      <c r="G23" s="11">
        <v>15150000</v>
      </c>
      <c r="H23" s="7">
        <f t="shared" si="2"/>
        <v>35</v>
      </c>
      <c r="I23" s="11">
        <f t="shared" si="0"/>
        <v>10005000</v>
      </c>
      <c r="J23" s="36">
        <f t="shared" si="4"/>
        <v>1.944606413994169</v>
      </c>
      <c r="K23" s="11">
        <f t="shared" si="1"/>
        <v>-3581100</v>
      </c>
      <c r="L23" s="38">
        <f t="shared" si="3"/>
        <v>-0.19118471419190544</v>
      </c>
    </row>
    <row r="24" spans="1:12">
      <c r="A24" s="17" t="s">
        <v>17</v>
      </c>
      <c r="B24" s="11">
        <v>507119700</v>
      </c>
      <c r="C24" s="11">
        <v>501613000</v>
      </c>
      <c r="D24" s="11">
        <v>258710100</v>
      </c>
      <c r="E24" s="11">
        <v>658593000</v>
      </c>
      <c r="F24" s="11">
        <v>769817600</v>
      </c>
      <c r="G24" s="11">
        <v>540132100</v>
      </c>
      <c r="H24" s="7">
        <f t="shared" si="2"/>
        <v>7</v>
      </c>
      <c r="I24" s="11">
        <f t="shared" si="0"/>
        <v>-229685500</v>
      </c>
      <c r="J24" s="36">
        <f t="shared" si="4"/>
        <v>-0.29836353442685642</v>
      </c>
      <c r="K24" s="11">
        <f t="shared" si="1"/>
        <v>33012400</v>
      </c>
      <c r="L24" s="38">
        <f t="shared" si="3"/>
        <v>6.5097845735434853E-2</v>
      </c>
    </row>
    <row r="25" spans="1:12">
      <c r="A25" s="17" t="s">
        <v>18</v>
      </c>
      <c r="B25" s="11">
        <v>70493700</v>
      </c>
      <c r="C25" s="11">
        <v>93689400</v>
      </c>
      <c r="D25" s="11">
        <v>232077900</v>
      </c>
      <c r="E25" s="11">
        <v>79969300</v>
      </c>
      <c r="F25" s="11">
        <v>177927100</v>
      </c>
      <c r="G25" s="11">
        <v>84086300</v>
      </c>
      <c r="H25" s="7">
        <f t="shared" si="2"/>
        <v>25</v>
      </c>
      <c r="I25" s="11">
        <f t="shared" si="0"/>
        <v>-93840800</v>
      </c>
      <c r="J25" s="36">
        <f t="shared" si="4"/>
        <v>-0.52741150729708963</v>
      </c>
      <c r="K25" s="11">
        <f t="shared" si="1"/>
        <v>13592600</v>
      </c>
      <c r="L25" s="38">
        <f t="shared" si="3"/>
        <v>0.19282006760887851</v>
      </c>
    </row>
    <row r="26" spans="1:12">
      <c r="A26" s="17" t="s">
        <v>19</v>
      </c>
      <c r="B26" s="11">
        <v>123351100</v>
      </c>
      <c r="C26" s="11">
        <v>59469900</v>
      </c>
      <c r="D26" s="11">
        <v>7516000</v>
      </c>
      <c r="E26" s="11">
        <v>41714000</v>
      </c>
      <c r="F26" s="11">
        <v>57242000</v>
      </c>
      <c r="G26" s="11">
        <v>46201900</v>
      </c>
      <c r="H26" s="7">
        <f t="shared" si="2"/>
        <v>27</v>
      </c>
      <c r="I26" s="11">
        <f t="shared" si="0"/>
        <v>-11040100</v>
      </c>
      <c r="J26" s="36">
        <f t="shared" si="4"/>
        <v>-0.19286712553719296</v>
      </c>
      <c r="K26" s="11">
        <f t="shared" si="1"/>
        <v>-77149200</v>
      </c>
      <c r="L26" s="38">
        <f t="shared" si="3"/>
        <v>-0.62544395631656302</v>
      </c>
    </row>
    <row r="27" spans="1:12">
      <c r="A27" s="17" t="s">
        <v>20</v>
      </c>
      <c r="B27" s="11">
        <v>54110200</v>
      </c>
      <c r="C27" s="11">
        <v>23853000</v>
      </c>
      <c r="D27" s="11">
        <v>17600000</v>
      </c>
      <c r="E27" s="11">
        <v>16729900</v>
      </c>
      <c r="F27" s="11">
        <v>12546000</v>
      </c>
      <c r="G27" s="11">
        <v>23093000</v>
      </c>
      <c r="H27" s="7">
        <f t="shared" si="2"/>
        <v>33</v>
      </c>
      <c r="I27" s="11">
        <f t="shared" si="0"/>
        <v>10547000</v>
      </c>
      <c r="J27" s="36">
        <f t="shared" si="4"/>
        <v>0.84066634783994898</v>
      </c>
      <c r="K27" s="11">
        <f t="shared" si="1"/>
        <v>-31017200</v>
      </c>
      <c r="L27" s="38">
        <f t="shared" si="3"/>
        <v>-0.57322279348440774</v>
      </c>
    </row>
    <row r="28" spans="1:12">
      <c r="A28" s="17" t="s">
        <v>21</v>
      </c>
      <c r="B28" s="11">
        <v>15100000</v>
      </c>
      <c r="C28" s="11">
        <v>14540400</v>
      </c>
      <c r="D28" s="11">
        <v>13021200</v>
      </c>
      <c r="E28" s="11">
        <v>17951000</v>
      </c>
      <c r="F28" s="11">
        <v>21863900</v>
      </c>
      <c r="G28" s="11">
        <v>10508400</v>
      </c>
      <c r="H28" s="7">
        <f t="shared" si="2"/>
        <v>39</v>
      </c>
      <c r="I28" s="11">
        <f t="shared" si="0"/>
        <v>-11355500</v>
      </c>
      <c r="J28" s="36">
        <f t="shared" si="4"/>
        <v>-0.51937211567927044</v>
      </c>
      <c r="K28" s="11">
        <f t="shared" si="1"/>
        <v>-4591600</v>
      </c>
      <c r="L28" s="38">
        <f t="shared" si="3"/>
        <v>-0.30407947019867548</v>
      </c>
    </row>
    <row r="29" spans="1:12">
      <c r="A29" s="17" t="s">
        <v>22</v>
      </c>
      <c r="B29" s="11">
        <v>3743919700</v>
      </c>
      <c r="C29" s="11">
        <v>3395258600</v>
      </c>
      <c r="D29" s="11">
        <v>2360395700</v>
      </c>
      <c r="E29" s="11">
        <v>2421402100</v>
      </c>
      <c r="F29" s="11">
        <v>3132535100</v>
      </c>
      <c r="G29" s="11">
        <v>3033719500</v>
      </c>
      <c r="H29" s="7">
        <f t="shared" si="2"/>
        <v>2</v>
      </c>
      <c r="I29" s="11">
        <f t="shared" si="0"/>
        <v>-98815600</v>
      </c>
      <c r="J29" s="36">
        <f t="shared" si="4"/>
        <v>-3.1544929855694195E-2</v>
      </c>
      <c r="K29" s="11">
        <f t="shared" si="1"/>
        <v>-710200200</v>
      </c>
      <c r="L29" s="38">
        <f t="shared" si="3"/>
        <v>-0.18969429285569345</v>
      </c>
    </row>
    <row r="30" spans="1:12">
      <c r="A30" s="17" t="s">
        <v>23</v>
      </c>
      <c r="B30" s="11">
        <v>727309200</v>
      </c>
      <c r="C30" s="11">
        <v>520877700</v>
      </c>
      <c r="D30" s="11">
        <v>385319400</v>
      </c>
      <c r="E30" s="11">
        <v>446716300</v>
      </c>
      <c r="F30" s="11">
        <v>314026900</v>
      </c>
      <c r="G30" s="11">
        <v>275552600</v>
      </c>
      <c r="H30" s="7">
        <f t="shared" si="2"/>
        <v>13</v>
      </c>
      <c r="I30" s="11">
        <f t="shared" si="0"/>
        <v>-38474300</v>
      </c>
      <c r="J30" s="36">
        <f t="shared" si="4"/>
        <v>-0.12251912176950445</v>
      </c>
      <c r="K30" s="11">
        <f t="shared" si="1"/>
        <v>-451756600</v>
      </c>
      <c r="L30" s="38">
        <f t="shared" si="3"/>
        <v>-0.62113417512111768</v>
      </c>
    </row>
    <row r="31" spans="1:12">
      <c r="A31" s="17" t="s">
        <v>24</v>
      </c>
      <c r="B31" s="11">
        <v>7833900</v>
      </c>
      <c r="C31" s="11">
        <v>5395000</v>
      </c>
      <c r="D31" s="11">
        <v>11350000</v>
      </c>
      <c r="E31" s="11">
        <v>4328000</v>
      </c>
      <c r="F31" s="11">
        <v>38629000</v>
      </c>
      <c r="G31" s="11">
        <v>12787200</v>
      </c>
      <c r="H31" s="7">
        <f t="shared" si="2"/>
        <v>37</v>
      </c>
      <c r="I31" s="11">
        <f t="shared" si="0"/>
        <v>-25841800</v>
      </c>
      <c r="J31" s="36">
        <f t="shared" si="4"/>
        <v>-0.66897408682595982</v>
      </c>
      <c r="K31" s="11">
        <f t="shared" si="1"/>
        <v>4953300</v>
      </c>
      <c r="L31" s="38">
        <f t="shared" si="3"/>
        <v>0.6322904300539961</v>
      </c>
    </row>
    <row r="32" spans="1:12">
      <c r="A32" s="17" t="s">
        <v>25</v>
      </c>
      <c r="B32" s="11">
        <v>109697700</v>
      </c>
      <c r="C32" s="11">
        <v>204033500</v>
      </c>
      <c r="D32" s="11">
        <v>178454800</v>
      </c>
      <c r="E32" s="11">
        <v>151658500</v>
      </c>
      <c r="F32" s="11">
        <v>84752900</v>
      </c>
      <c r="G32" s="11">
        <v>232306000</v>
      </c>
      <c r="H32" s="7">
        <f t="shared" si="2"/>
        <v>15</v>
      </c>
      <c r="I32" s="11">
        <f t="shared" si="0"/>
        <v>147553100</v>
      </c>
      <c r="J32" s="36">
        <f t="shared" si="4"/>
        <v>1.7409799546682179</v>
      </c>
      <c r="K32" s="11">
        <f t="shared" si="1"/>
        <v>122608300</v>
      </c>
      <c r="L32" s="38">
        <f t="shared" si="3"/>
        <v>1.1176925313839761</v>
      </c>
    </row>
    <row r="33" spans="1:12">
      <c r="A33" s="17" t="s">
        <v>26</v>
      </c>
      <c r="B33" s="11">
        <v>412563800</v>
      </c>
      <c r="C33" s="11">
        <v>478430600</v>
      </c>
      <c r="D33" s="11">
        <v>282300800</v>
      </c>
      <c r="E33" s="11">
        <v>138911500</v>
      </c>
      <c r="F33" s="11">
        <v>274355000</v>
      </c>
      <c r="G33" s="11">
        <v>225552800</v>
      </c>
      <c r="H33" s="7">
        <f t="shared" si="2"/>
        <v>16</v>
      </c>
      <c r="I33" s="11">
        <f t="shared" si="0"/>
        <v>-48802200</v>
      </c>
      <c r="J33" s="36">
        <f t="shared" si="4"/>
        <v>-0.17787975433288986</v>
      </c>
      <c r="K33" s="11">
        <f t="shared" si="1"/>
        <v>-187011000</v>
      </c>
      <c r="L33" s="38">
        <f t="shared" si="3"/>
        <v>-0.45328989116350005</v>
      </c>
    </row>
    <row r="34" spans="1:12">
      <c r="A34" s="17" t="s">
        <v>27</v>
      </c>
      <c r="B34" s="11">
        <v>47564200</v>
      </c>
      <c r="C34" s="11">
        <v>92478200</v>
      </c>
      <c r="D34" s="11">
        <v>17439900</v>
      </c>
      <c r="E34" s="11">
        <v>96977500</v>
      </c>
      <c r="F34" s="11">
        <v>134415300</v>
      </c>
      <c r="G34" s="11">
        <v>21196000</v>
      </c>
      <c r="H34" s="7">
        <f t="shared" si="2"/>
        <v>34</v>
      </c>
      <c r="I34" s="11">
        <f t="shared" si="0"/>
        <v>-113219300</v>
      </c>
      <c r="J34" s="36">
        <f t="shared" si="4"/>
        <v>-0.84230961802711446</v>
      </c>
      <c r="K34" s="11">
        <f t="shared" si="1"/>
        <v>-26368200</v>
      </c>
      <c r="L34" s="38">
        <f t="shared" si="3"/>
        <v>-0.55437072420013367</v>
      </c>
    </row>
    <row r="35" spans="1:12">
      <c r="A35" s="17" t="s">
        <v>28</v>
      </c>
      <c r="B35" s="11">
        <v>5000000</v>
      </c>
      <c r="C35" s="11">
        <v>0</v>
      </c>
      <c r="D35" s="11">
        <v>1250000</v>
      </c>
      <c r="E35" s="11">
        <v>0</v>
      </c>
      <c r="F35" s="11">
        <v>1000000</v>
      </c>
      <c r="G35" s="11">
        <v>9776000</v>
      </c>
      <c r="H35" s="7">
        <f t="shared" si="2"/>
        <v>40</v>
      </c>
      <c r="I35" s="11">
        <f t="shared" si="0"/>
        <v>8776000</v>
      </c>
      <c r="J35" s="36" t="s">
        <v>64</v>
      </c>
      <c r="K35" s="11">
        <f t="shared" si="1"/>
        <v>4776000</v>
      </c>
      <c r="L35" s="38">
        <f t="shared" si="3"/>
        <v>0.95520000000000005</v>
      </c>
    </row>
    <row r="36" spans="1:12">
      <c r="A36" s="17" t="s">
        <v>29</v>
      </c>
      <c r="B36" s="11">
        <v>4000000</v>
      </c>
      <c r="C36" s="11">
        <v>15620100</v>
      </c>
      <c r="D36" s="11">
        <v>14530000</v>
      </c>
      <c r="E36" s="11">
        <v>1910000</v>
      </c>
      <c r="F36" s="11">
        <v>3215000</v>
      </c>
      <c r="G36" s="11">
        <v>4825100</v>
      </c>
      <c r="H36" s="7">
        <f t="shared" si="2"/>
        <v>45</v>
      </c>
      <c r="I36" s="11">
        <f t="shared" si="0"/>
        <v>1610100</v>
      </c>
      <c r="J36" s="36">
        <f>I36/F36</f>
        <v>0.50080870917573872</v>
      </c>
      <c r="K36" s="11">
        <f t="shared" si="1"/>
        <v>825100</v>
      </c>
      <c r="L36" s="38">
        <f t="shared" si="3"/>
        <v>0.20627499999999999</v>
      </c>
    </row>
    <row r="37" spans="1:12">
      <c r="A37" s="17" t="s">
        <v>30</v>
      </c>
      <c r="B37" s="11">
        <v>522051400</v>
      </c>
      <c r="C37" s="11">
        <v>488888400</v>
      </c>
      <c r="D37" s="11">
        <v>254907400</v>
      </c>
      <c r="E37" s="11">
        <v>428556300</v>
      </c>
      <c r="F37" s="11">
        <v>304634900</v>
      </c>
      <c r="G37" s="11">
        <v>168986100</v>
      </c>
      <c r="H37" s="7">
        <f t="shared" si="2"/>
        <v>19</v>
      </c>
      <c r="I37" s="11">
        <f t="shared" si="0"/>
        <v>-135648800</v>
      </c>
      <c r="J37" s="36">
        <f>I37/F37</f>
        <v>-0.4452831898118042</v>
      </c>
      <c r="K37" s="11">
        <f t="shared" si="1"/>
        <v>-353065300</v>
      </c>
      <c r="L37" s="38">
        <f t="shared" si="3"/>
        <v>-0.67630371262293332</v>
      </c>
    </row>
    <row r="38" spans="1:12">
      <c r="A38" s="17" t="s">
        <v>31</v>
      </c>
      <c r="B38" s="11">
        <v>150000</v>
      </c>
      <c r="C38" s="11">
        <v>5455900</v>
      </c>
      <c r="D38" s="11">
        <v>4700000</v>
      </c>
      <c r="E38" s="11">
        <v>3161000</v>
      </c>
      <c r="F38" s="11">
        <v>4000000</v>
      </c>
      <c r="G38" s="11">
        <v>2400000</v>
      </c>
      <c r="H38" s="7">
        <f t="shared" si="2"/>
        <v>47</v>
      </c>
      <c r="I38" s="11">
        <f t="shared" si="0"/>
        <v>-1600000</v>
      </c>
      <c r="J38" s="36">
        <f>I38/F38</f>
        <v>-0.4</v>
      </c>
      <c r="K38" s="11">
        <f t="shared" si="1"/>
        <v>2250000</v>
      </c>
      <c r="L38" s="38">
        <f t="shared" si="3"/>
        <v>15</v>
      </c>
    </row>
    <row r="39" spans="1:12">
      <c r="A39" s="17" t="s">
        <v>32</v>
      </c>
      <c r="B39" s="11">
        <v>2900000</v>
      </c>
      <c r="C39" s="11">
        <v>27830000</v>
      </c>
      <c r="D39" s="11">
        <v>0</v>
      </c>
      <c r="E39" s="11">
        <v>11500000</v>
      </c>
      <c r="F39" s="11">
        <v>0</v>
      </c>
      <c r="G39" s="11">
        <v>10615000</v>
      </c>
      <c r="H39" s="7">
        <f t="shared" si="2"/>
        <v>38</v>
      </c>
      <c r="I39" s="11">
        <f t="shared" si="0"/>
        <v>10615000</v>
      </c>
      <c r="J39" s="36" t="s">
        <v>64</v>
      </c>
      <c r="K39" s="11">
        <f t="shared" si="1"/>
        <v>7715000</v>
      </c>
      <c r="L39" s="38" t="s">
        <v>64</v>
      </c>
    </row>
    <row r="40" spans="1:12">
      <c r="A40" s="17" t="s">
        <v>33</v>
      </c>
      <c r="B40" s="11">
        <v>153681900</v>
      </c>
      <c r="C40" s="11">
        <v>192096100</v>
      </c>
      <c r="D40" s="11">
        <v>47579400</v>
      </c>
      <c r="E40" s="11">
        <v>56944100</v>
      </c>
      <c r="F40" s="11">
        <v>56258100</v>
      </c>
      <c r="G40" s="11">
        <v>43626000</v>
      </c>
      <c r="H40" s="7">
        <f t="shared" si="2"/>
        <v>28</v>
      </c>
      <c r="I40" s="11">
        <f t="shared" si="0"/>
        <v>-12632100</v>
      </c>
      <c r="J40" s="36">
        <f t="shared" ref="J40:J48" si="5">I40/F40</f>
        <v>-0.22453833314669355</v>
      </c>
      <c r="K40" s="11">
        <f t="shared" si="1"/>
        <v>-110055900</v>
      </c>
      <c r="L40" s="38">
        <f t="shared" ref="L40:L61" si="6">K40/B40</f>
        <v>-0.71612792397803515</v>
      </c>
    </row>
    <row r="41" spans="1:12">
      <c r="A41" s="17" t="s">
        <v>34</v>
      </c>
      <c r="B41" s="11">
        <v>630175400</v>
      </c>
      <c r="C41" s="11">
        <v>748703400</v>
      </c>
      <c r="D41" s="11">
        <v>666106800</v>
      </c>
      <c r="E41" s="11">
        <v>455229700</v>
      </c>
      <c r="F41" s="11">
        <v>485860400</v>
      </c>
      <c r="G41" s="11">
        <v>429345400</v>
      </c>
      <c r="H41" s="7">
        <f t="shared" si="2"/>
        <v>9</v>
      </c>
      <c r="I41" s="11">
        <f t="shared" ref="I41:I61" si="7">G41-F41</f>
        <v>-56515000</v>
      </c>
      <c r="J41" s="36">
        <f t="shared" si="5"/>
        <v>-0.11631942014619838</v>
      </c>
      <c r="K41" s="11">
        <f t="shared" ref="K41:K61" si="8">G41-B41</f>
        <v>-200830000</v>
      </c>
      <c r="L41" s="38">
        <f t="shared" si="6"/>
        <v>-0.31868905069921805</v>
      </c>
    </row>
    <row r="42" spans="1:12">
      <c r="A42" s="17" t="s">
        <v>35</v>
      </c>
      <c r="B42" s="11">
        <v>131064400</v>
      </c>
      <c r="C42" s="11">
        <v>49792200</v>
      </c>
      <c r="D42" s="11">
        <v>5477000</v>
      </c>
      <c r="E42" s="11">
        <v>10085200</v>
      </c>
      <c r="F42" s="11">
        <v>64919100</v>
      </c>
      <c r="G42" s="11">
        <v>31227000</v>
      </c>
      <c r="H42" s="7">
        <f t="shared" si="2"/>
        <v>31</v>
      </c>
      <c r="I42" s="11">
        <f t="shared" si="7"/>
        <v>-33692100</v>
      </c>
      <c r="J42" s="36">
        <f t="shared" si="5"/>
        <v>-0.51898593788268788</v>
      </c>
      <c r="K42" s="11">
        <f t="shared" si="8"/>
        <v>-99837400</v>
      </c>
      <c r="L42" s="38">
        <f t="shared" si="6"/>
        <v>-0.76174308202685093</v>
      </c>
    </row>
    <row r="43" spans="1:12">
      <c r="A43" s="17" t="s">
        <v>36</v>
      </c>
      <c r="B43" s="11">
        <v>29442000</v>
      </c>
      <c r="C43" s="11">
        <v>12633200</v>
      </c>
      <c r="D43" s="11">
        <v>15400000</v>
      </c>
      <c r="E43" s="11">
        <v>33943000</v>
      </c>
      <c r="F43" s="11">
        <v>9500000</v>
      </c>
      <c r="G43" s="11">
        <v>7095000</v>
      </c>
      <c r="H43" s="7">
        <f t="shared" si="2"/>
        <v>42</v>
      </c>
      <c r="I43" s="11">
        <f t="shared" si="7"/>
        <v>-2405000</v>
      </c>
      <c r="J43" s="36">
        <f t="shared" si="5"/>
        <v>-0.25315789473684208</v>
      </c>
      <c r="K43" s="11">
        <f t="shared" si="8"/>
        <v>-22347000</v>
      </c>
      <c r="L43" s="38">
        <f t="shared" si="6"/>
        <v>-0.75901772977379256</v>
      </c>
    </row>
    <row r="44" spans="1:12">
      <c r="A44" s="17" t="s">
        <v>37</v>
      </c>
      <c r="B44" s="11">
        <v>1316543600</v>
      </c>
      <c r="C44" s="11">
        <v>1513434100</v>
      </c>
      <c r="D44" s="11">
        <v>1063645000</v>
      </c>
      <c r="E44" s="11">
        <v>1412628900</v>
      </c>
      <c r="F44" s="11">
        <v>2429055100</v>
      </c>
      <c r="G44" s="11">
        <v>1853091600</v>
      </c>
      <c r="H44" s="7">
        <f t="shared" si="2"/>
        <v>3</v>
      </c>
      <c r="I44" s="11">
        <f t="shared" si="7"/>
        <v>-575963500</v>
      </c>
      <c r="J44" s="36">
        <f t="shared" si="5"/>
        <v>-0.23711421778781386</v>
      </c>
      <c r="K44" s="11">
        <f t="shared" si="8"/>
        <v>536548000</v>
      </c>
      <c r="L44" s="38">
        <f t="shared" si="6"/>
        <v>0.40754290249103792</v>
      </c>
    </row>
    <row r="45" spans="1:12">
      <c r="A45" s="17" t="s">
        <v>38</v>
      </c>
      <c r="B45" s="11">
        <v>220569500</v>
      </c>
      <c r="C45" s="11">
        <v>266420100</v>
      </c>
      <c r="D45" s="11">
        <v>122443900</v>
      </c>
      <c r="E45" s="11">
        <v>177470900</v>
      </c>
      <c r="F45" s="11">
        <v>432536700</v>
      </c>
      <c r="G45" s="11">
        <v>288955700</v>
      </c>
      <c r="H45" s="7">
        <f t="shared" si="2"/>
        <v>12</v>
      </c>
      <c r="I45" s="11">
        <f t="shared" si="7"/>
        <v>-143581000</v>
      </c>
      <c r="J45" s="36">
        <f t="shared" si="5"/>
        <v>-0.33195102288430089</v>
      </c>
      <c r="K45" s="11">
        <f t="shared" si="8"/>
        <v>68386200</v>
      </c>
      <c r="L45" s="38">
        <f t="shared" si="6"/>
        <v>0.31004377305112446</v>
      </c>
    </row>
    <row r="46" spans="1:12">
      <c r="A46" s="17" t="s">
        <v>39</v>
      </c>
      <c r="B46" s="11">
        <v>8134100</v>
      </c>
      <c r="C46" s="11">
        <v>17255800</v>
      </c>
      <c r="D46" s="11">
        <v>4506000</v>
      </c>
      <c r="E46" s="11">
        <v>13000000</v>
      </c>
      <c r="F46" s="11">
        <v>27115000</v>
      </c>
      <c r="G46" s="11">
        <v>34036000</v>
      </c>
      <c r="H46" s="7">
        <f t="shared" si="2"/>
        <v>30</v>
      </c>
      <c r="I46" s="11">
        <f t="shared" si="7"/>
        <v>6921000</v>
      </c>
      <c r="J46" s="36">
        <f t="shared" si="5"/>
        <v>0.25524617370459157</v>
      </c>
      <c r="K46" s="11">
        <f t="shared" si="8"/>
        <v>25901900</v>
      </c>
      <c r="L46" s="38">
        <f t="shared" si="6"/>
        <v>3.1843596710146174</v>
      </c>
    </row>
    <row r="47" spans="1:12">
      <c r="A47" s="17" t="s">
        <v>40</v>
      </c>
      <c r="B47" s="11">
        <v>251595200</v>
      </c>
      <c r="C47" s="11">
        <v>152163400</v>
      </c>
      <c r="D47" s="11">
        <v>67377100</v>
      </c>
      <c r="E47" s="11">
        <v>183412300</v>
      </c>
      <c r="F47" s="11">
        <v>236810800</v>
      </c>
      <c r="G47" s="11">
        <v>123767800</v>
      </c>
      <c r="H47" s="7">
        <f t="shared" si="2"/>
        <v>21</v>
      </c>
      <c r="I47" s="11">
        <f t="shared" si="7"/>
        <v>-113043000</v>
      </c>
      <c r="J47" s="36">
        <f t="shared" si="5"/>
        <v>-0.47735576249056211</v>
      </c>
      <c r="K47" s="11">
        <f t="shared" si="8"/>
        <v>-127827400</v>
      </c>
      <c r="L47" s="38">
        <f t="shared" si="6"/>
        <v>-0.5080677214827628</v>
      </c>
    </row>
    <row r="48" spans="1:12">
      <c r="A48" s="17" t="s">
        <v>41</v>
      </c>
      <c r="B48" s="11">
        <v>966765500</v>
      </c>
      <c r="C48" s="11">
        <v>793895400</v>
      </c>
      <c r="D48" s="11">
        <v>455898200</v>
      </c>
      <c r="E48" s="11">
        <v>524168500</v>
      </c>
      <c r="F48" s="11">
        <v>510690500</v>
      </c>
      <c r="G48" s="11">
        <v>519330100</v>
      </c>
      <c r="H48" s="7">
        <f t="shared" si="2"/>
        <v>8</v>
      </c>
      <c r="I48" s="11">
        <f t="shared" si="7"/>
        <v>8639600</v>
      </c>
      <c r="J48" s="36">
        <f t="shared" si="5"/>
        <v>1.6917487206047497E-2</v>
      </c>
      <c r="K48" s="11">
        <f t="shared" si="8"/>
        <v>-447435400</v>
      </c>
      <c r="L48" s="38">
        <f t="shared" si="6"/>
        <v>-0.46281688785956882</v>
      </c>
    </row>
    <row r="49" spans="1:12">
      <c r="A49" s="17" t="s">
        <v>42</v>
      </c>
      <c r="B49" s="11">
        <v>16049000</v>
      </c>
      <c r="C49" s="11">
        <v>13800000</v>
      </c>
      <c r="D49" s="11">
        <v>0</v>
      </c>
      <c r="E49" s="11">
        <v>4494500</v>
      </c>
      <c r="F49" s="11">
        <v>0</v>
      </c>
      <c r="G49" s="11">
        <v>100000</v>
      </c>
      <c r="H49" s="7">
        <f t="shared" si="2"/>
        <v>49</v>
      </c>
      <c r="I49" s="11">
        <f t="shared" si="7"/>
        <v>100000</v>
      </c>
      <c r="J49" s="36" t="s">
        <v>64</v>
      </c>
      <c r="K49" s="11">
        <f t="shared" si="8"/>
        <v>-15949000</v>
      </c>
      <c r="L49" s="38">
        <f t="shared" si="6"/>
        <v>-0.99376908218580595</v>
      </c>
    </row>
    <row r="50" spans="1:12">
      <c r="A50" s="17" t="s">
        <v>43</v>
      </c>
      <c r="B50" s="11">
        <v>7039000</v>
      </c>
      <c r="C50" s="11">
        <v>38347200</v>
      </c>
      <c r="D50" s="11">
        <v>30036000</v>
      </c>
      <c r="E50" s="11">
        <v>59302000</v>
      </c>
      <c r="F50" s="11">
        <v>42151000</v>
      </c>
      <c r="G50" s="11">
        <v>107520000</v>
      </c>
      <c r="H50" s="7">
        <f t="shared" si="2"/>
        <v>22</v>
      </c>
      <c r="I50" s="11">
        <f t="shared" si="7"/>
        <v>65369000</v>
      </c>
      <c r="J50" s="36">
        <f t="shared" ref="J50:J60" si="9">I50/F50</f>
        <v>1.5508291618229697</v>
      </c>
      <c r="K50" s="11">
        <f t="shared" si="8"/>
        <v>100481000</v>
      </c>
      <c r="L50" s="38">
        <f t="shared" si="6"/>
        <v>14.274897002415116</v>
      </c>
    </row>
    <row r="51" spans="1:12">
      <c r="A51" s="17" t="s">
        <v>44</v>
      </c>
      <c r="B51" s="11">
        <v>86949000</v>
      </c>
      <c r="C51" s="11">
        <v>21240100</v>
      </c>
      <c r="D51" s="11">
        <v>7100000</v>
      </c>
      <c r="E51" s="11">
        <v>26715000</v>
      </c>
      <c r="F51" s="11">
        <v>59725000</v>
      </c>
      <c r="G51" s="11">
        <v>39499900</v>
      </c>
      <c r="H51" s="7">
        <f t="shared" si="2"/>
        <v>29</v>
      </c>
      <c r="I51" s="11">
        <f t="shared" si="7"/>
        <v>-20225100</v>
      </c>
      <c r="J51" s="36">
        <f t="shared" si="9"/>
        <v>-0.33863708664713271</v>
      </c>
      <c r="K51" s="11">
        <f t="shared" si="8"/>
        <v>-47449100</v>
      </c>
      <c r="L51" s="38">
        <f t="shared" si="6"/>
        <v>-0.54571185407537748</v>
      </c>
    </row>
    <row r="52" spans="1:12">
      <c r="A52" s="17" t="s">
        <v>45</v>
      </c>
      <c r="B52" s="11">
        <v>4028800</v>
      </c>
      <c r="C52" s="11">
        <v>500000</v>
      </c>
      <c r="D52" s="11">
        <v>800000</v>
      </c>
      <c r="E52" s="11">
        <v>5000000</v>
      </c>
      <c r="F52" s="11">
        <v>4146000</v>
      </c>
      <c r="G52" s="11">
        <v>0</v>
      </c>
      <c r="H52" s="7">
        <f t="shared" si="2"/>
        <v>50</v>
      </c>
      <c r="I52" s="11">
        <f t="shared" si="7"/>
        <v>-4146000</v>
      </c>
      <c r="J52" s="36">
        <f t="shared" si="9"/>
        <v>-1</v>
      </c>
      <c r="K52" s="11">
        <f t="shared" si="8"/>
        <v>-4028800</v>
      </c>
      <c r="L52" s="38">
        <f t="shared" si="6"/>
        <v>-1</v>
      </c>
    </row>
    <row r="53" spans="1:12">
      <c r="A53" s="17" t="s">
        <v>46</v>
      </c>
      <c r="B53" s="11">
        <v>126676000</v>
      </c>
      <c r="C53" s="11">
        <v>84290200</v>
      </c>
      <c r="D53" s="11">
        <v>75037200</v>
      </c>
      <c r="E53" s="11">
        <v>67776500</v>
      </c>
      <c r="F53" s="11">
        <v>107387800</v>
      </c>
      <c r="G53" s="11">
        <v>91810600</v>
      </c>
      <c r="H53" s="7">
        <f t="shared" si="2"/>
        <v>24</v>
      </c>
      <c r="I53" s="11">
        <f t="shared" si="7"/>
        <v>-15577200</v>
      </c>
      <c r="J53" s="36">
        <f t="shared" si="9"/>
        <v>-0.14505558359515699</v>
      </c>
      <c r="K53" s="11">
        <f t="shared" si="8"/>
        <v>-34865400</v>
      </c>
      <c r="L53" s="38">
        <f t="shared" si="6"/>
        <v>-0.27523287757744164</v>
      </c>
    </row>
    <row r="54" spans="1:12">
      <c r="A54" s="17" t="s">
        <v>47</v>
      </c>
      <c r="B54" s="11">
        <v>1570534900</v>
      </c>
      <c r="C54" s="11">
        <v>1229131000</v>
      </c>
      <c r="D54" s="11">
        <v>784702400</v>
      </c>
      <c r="E54" s="11">
        <v>1067390300</v>
      </c>
      <c r="F54" s="11">
        <v>1580151700</v>
      </c>
      <c r="G54" s="11">
        <v>924129000</v>
      </c>
      <c r="H54" s="7">
        <f t="shared" si="2"/>
        <v>5</v>
      </c>
      <c r="I54" s="11">
        <f t="shared" si="7"/>
        <v>-656022700</v>
      </c>
      <c r="J54" s="36">
        <f t="shared" si="9"/>
        <v>-0.4151643794706546</v>
      </c>
      <c r="K54" s="11">
        <f t="shared" si="8"/>
        <v>-646405900</v>
      </c>
      <c r="L54" s="38">
        <f t="shared" si="6"/>
        <v>-0.41158327650025478</v>
      </c>
    </row>
    <row r="55" spans="1:12">
      <c r="A55" s="17" t="s">
        <v>48</v>
      </c>
      <c r="B55" s="11">
        <v>184700200</v>
      </c>
      <c r="C55" s="11">
        <v>199178600</v>
      </c>
      <c r="D55" s="11">
        <v>162662900</v>
      </c>
      <c r="E55" s="11">
        <v>139000800</v>
      </c>
      <c r="F55" s="11">
        <v>244458400</v>
      </c>
      <c r="G55" s="11">
        <v>304293200</v>
      </c>
      <c r="H55" s="7">
        <f t="shared" si="2"/>
        <v>11</v>
      </c>
      <c r="I55" s="11">
        <f t="shared" si="7"/>
        <v>59834800</v>
      </c>
      <c r="J55" s="36">
        <f t="shared" si="9"/>
        <v>0.24476475343044052</v>
      </c>
      <c r="K55" s="11">
        <f t="shared" si="8"/>
        <v>119593000</v>
      </c>
      <c r="L55" s="38">
        <f t="shared" si="6"/>
        <v>0.64749794531895477</v>
      </c>
    </row>
    <row r="56" spans="1:12">
      <c r="A56" s="17" t="s">
        <v>49</v>
      </c>
      <c r="B56" s="11">
        <v>621930700</v>
      </c>
      <c r="C56" s="11">
        <v>559562400</v>
      </c>
      <c r="D56" s="11">
        <v>240763800</v>
      </c>
      <c r="E56" s="11">
        <v>409316300</v>
      </c>
      <c r="F56" s="11">
        <v>617964900</v>
      </c>
      <c r="G56" s="11">
        <v>374530000</v>
      </c>
      <c r="H56" s="7">
        <f t="shared" si="2"/>
        <v>10</v>
      </c>
      <c r="I56" s="11">
        <f t="shared" si="7"/>
        <v>-243434900</v>
      </c>
      <c r="J56" s="36">
        <f t="shared" si="9"/>
        <v>-0.39392997887096826</v>
      </c>
      <c r="K56" s="11">
        <f t="shared" si="8"/>
        <v>-247400700</v>
      </c>
      <c r="L56" s="38">
        <f t="shared" si="6"/>
        <v>-0.39779464175027862</v>
      </c>
    </row>
    <row r="57" spans="1:12">
      <c r="A57" s="17" t="s">
        <v>50</v>
      </c>
      <c r="B57" s="11">
        <v>17590200</v>
      </c>
      <c r="C57" s="11">
        <v>42249800</v>
      </c>
      <c r="D57" s="11">
        <v>29150000</v>
      </c>
      <c r="E57" s="11">
        <v>33069000</v>
      </c>
      <c r="F57" s="11">
        <v>24840100</v>
      </c>
      <c r="G57" s="11">
        <v>4415000</v>
      </c>
      <c r="H57" s="7">
        <f t="shared" si="2"/>
        <v>46</v>
      </c>
      <c r="I57" s="11">
        <f t="shared" si="7"/>
        <v>-20425100</v>
      </c>
      <c r="J57" s="36">
        <f t="shared" si="9"/>
        <v>-0.82226319539776405</v>
      </c>
      <c r="K57" s="11">
        <f t="shared" si="8"/>
        <v>-13175200</v>
      </c>
      <c r="L57" s="38">
        <f t="shared" si="6"/>
        <v>-0.74900797034712507</v>
      </c>
    </row>
    <row r="58" spans="1:12">
      <c r="A58" s="17" t="s">
        <v>51</v>
      </c>
      <c r="B58" s="11">
        <v>1358895100</v>
      </c>
      <c r="C58" s="11">
        <v>942650100</v>
      </c>
      <c r="D58" s="11">
        <v>581418200</v>
      </c>
      <c r="E58" s="11">
        <v>621262600</v>
      </c>
      <c r="F58" s="11">
        <v>550915200</v>
      </c>
      <c r="G58" s="11">
        <v>931539300</v>
      </c>
      <c r="H58" s="7">
        <f t="shared" si="2"/>
        <v>4</v>
      </c>
      <c r="I58" s="11">
        <f t="shared" si="7"/>
        <v>380624100</v>
      </c>
      <c r="J58" s="36">
        <f t="shared" si="9"/>
        <v>0.69089417028246813</v>
      </c>
      <c r="K58" s="11">
        <f t="shared" si="8"/>
        <v>-427355800</v>
      </c>
      <c r="L58" s="38">
        <f t="shared" si="6"/>
        <v>-0.31448770401777149</v>
      </c>
    </row>
    <row r="59" spans="1:12">
      <c r="A59" s="17" t="s">
        <v>52</v>
      </c>
      <c r="B59" s="11">
        <v>89190900</v>
      </c>
      <c r="C59" s="11">
        <v>71632600</v>
      </c>
      <c r="D59" s="11">
        <v>25876700</v>
      </c>
      <c r="E59" s="11">
        <v>134966000</v>
      </c>
      <c r="F59" s="11">
        <v>72861100</v>
      </c>
      <c r="G59" s="11">
        <v>95211900</v>
      </c>
      <c r="H59" s="7">
        <f t="shared" si="2"/>
        <v>23</v>
      </c>
      <c r="I59" s="11">
        <f t="shared" si="7"/>
        <v>22350800</v>
      </c>
      <c r="J59" s="36">
        <f t="shared" si="9"/>
        <v>0.30675902504903163</v>
      </c>
      <c r="K59" s="11">
        <f t="shared" si="8"/>
        <v>6021000</v>
      </c>
      <c r="L59" s="38">
        <f t="shared" si="6"/>
        <v>6.7506886913351022E-2</v>
      </c>
    </row>
    <row r="60" spans="1:12">
      <c r="A60" s="17" t="s">
        <v>53</v>
      </c>
      <c r="B60" s="11">
        <v>10750000</v>
      </c>
      <c r="C60" s="11">
        <v>30000000</v>
      </c>
      <c r="D60" s="11">
        <v>3000000</v>
      </c>
      <c r="E60" s="11">
        <v>3750000</v>
      </c>
      <c r="F60" s="11">
        <v>2100000</v>
      </c>
      <c r="G60" s="11">
        <v>14568000</v>
      </c>
      <c r="H60" s="7">
        <f t="shared" si="2"/>
        <v>36</v>
      </c>
      <c r="I60" s="11">
        <f t="shared" si="7"/>
        <v>12468000</v>
      </c>
      <c r="J60" s="36">
        <f t="shared" si="9"/>
        <v>5.9371428571428568</v>
      </c>
      <c r="K60" s="11">
        <f t="shared" si="8"/>
        <v>3818000</v>
      </c>
      <c r="L60" s="38">
        <f t="shared" si="6"/>
        <v>0.35516279069767442</v>
      </c>
    </row>
    <row r="61" spans="1:12">
      <c r="A61" s="17" t="s">
        <v>54</v>
      </c>
      <c r="B61" s="11">
        <v>200000</v>
      </c>
      <c r="C61" s="11">
        <v>1530000</v>
      </c>
      <c r="D61" s="11">
        <v>0</v>
      </c>
      <c r="E61" s="11">
        <v>10000000</v>
      </c>
      <c r="F61" s="11">
        <v>0</v>
      </c>
      <c r="G61" s="11">
        <v>0</v>
      </c>
      <c r="H61" s="7">
        <f t="shared" si="2"/>
        <v>50</v>
      </c>
      <c r="I61" s="11">
        <f t="shared" si="7"/>
        <v>0</v>
      </c>
      <c r="J61" s="36" t="s">
        <v>64</v>
      </c>
      <c r="K61" s="11">
        <f t="shared" si="8"/>
        <v>-200000</v>
      </c>
      <c r="L61" s="38">
        <f t="shared" si="6"/>
        <v>-1</v>
      </c>
    </row>
    <row r="62" spans="1:12">
      <c r="A62" s="18" t="s">
        <v>55</v>
      </c>
      <c r="B62" s="12">
        <v>0</v>
      </c>
      <c r="C62" s="12">
        <v>0</v>
      </c>
      <c r="D62" s="12">
        <v>525000</v>
      </c>
      <c r="E62" s="12">
        <v>0</v>
      </c>
      <c r="F62" s="12">
        <v>0</v>
      </c>
      <c r="G62" s="12">
        <v>0</v>
      </c>
      <c r="H62" s="13"/>
      <c r="I62" s="13"/>
      <c r="J62" s="13"/>
      <c r="K62" s="13"/>
      <c r="L62" s="19"/>
    </row>
  </sheetData>
  <conditionalFormatting sqref="B10:B61">
    <cfRule type="top10" dxfId="54" priority="10" stopIfTrue="1" rank="10"/>
  </conditionalFormatting>
  <conditionalFormatting sqref="C10:C61">
    <cfRule type="top10" dxfId="53" priority="9" stopIfTrue="1" rank="10"/>
  </conditionalFormatting>
  <conditionalFormatting sqref="D10:D61">
    <cfRule type="top10" dxfId="52" priority="8" stopIfTrue="1" rank="10"/>
  </conditionalFormatting>
  <conditionalFormatting sqref="E10:E61">
    <cfRule type="top10" dxfId="51" priority="6" stopIfTrue="1" rank="10"/>
  </conditionalFormatting>
  <conditionalFormatting sqref="G10:G61">
    <cfRule type="top10" dxfId="50" priority="4" stopIfTrue="1" rank="10"/>
  </conditionalFormatting>
  <conditionalFormatting sqref="J9:J62">
    <cfRule type="cellIs" dxfId="49" priority="2" operator="greaterThan">
      <formula>0</formula>
    </cfRule>
  </conditionalFormatting>
  <conditionalFormatting sqref="L9:L62">
    <cfRule type="cellIs" dxfId="48" priority="1" operator="greaterThan">
      <formula>0</formula>
    </cfRule>
  </conditionalFormatting>
  <conditionalFormatting sqref="F10:F60 F62">
    <cfRule type="top10" dxfId="47" priority="15" stopIfTrue="1" rank="10"/>
  </conditionalFormatting>
  <hyperlinks>
    <hyperlink ref="A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workbookViewId="0"/>
  </sheetViews>
  <sheetFormatPr defaultRowHeight="15"/>
  <cols>
    <col min="1" max="1" width="14.42578125" customWidth="1"/>
    <col min="2" max="5" width="9.140625" customWidth="1"/>
    <col min="8" max="8" width="9.7109375" customWidth="1"/>
    <col min="9" max="9" width="15" customWidth="1"/>
    <col min="10" max="10" width="12.140625" customWidth="1"/>
    <col min="11" max="11" width="12.5703125" customWidth="1"/>
    <col min="12" max="12" width="13.28515625" customWidth="1"/>
  </cols>
  <sheetData>
    <row r="1" spans="1:12" ht="23.25">
      <c r="A1" s="20" t="s">
        <v>67</v>
      </c>
    </row>
    <row r="3" spans="1:12">
      <c r="A3" t="s">
        <v>0</v>
      </c>
    </row>
    <row r="5" spans="1:12">
      <c r="A5" t="s">
        <v>73</v>
      </c>
    </row>
    <row r="6" spans="1:12">
      <c r="A6" s="3" t="s">
        <v>1</v>
      </c>
    </row>
    <row r="8" spans="1:12" s="1" customFormat="1" ht="30">
      <c r="A8" s="21"/>
      <c r="B8" s="22">
        <v>2007</v>
      </c>
      <c r="C8" s="22">
        <v>2008</v>
      </c>
      <c r="D8" s="22">
        <v>2009</v>
      </c>
      <c r="E8" s="22">
        <v>2010</v>
      </c>
      <c r="F8" s="22">
        <v>2011</v>
      </c>
      <c r="G8" s="22">
        <v>2012</v>
      </c>
      <c r="H8" s="23" t="s">
        <v>76</v>
      </c>
      <c r="I8" s="34" t="s">
        <v>63</v>
      </c>
      <c r="J8" s="34" t="s">
        <v>58</v>
      </c>
      <c r="K8" s="34" t="s">
        <v>65</v>
      </c>
      <c r="L8" s="23" t="s">
        <v>59</v>
      </c>
    </row>
    <row r="9" spans="1:12">
      <c r="A9" s="17" t="s">
        <v>2</v>
      </c>
      <c r="B9" s="7">
        <v>4203</v>
      </c>
      <c r="C9" s="7">
        <v>4168</v>
      </c>
      <c r="D9" s="7">
        <v>3133</v>
      </c>
      <c r="E9" s="7">
        <v>3612</v>
      </c>
      <c r="F9" s="7">
        <v>3937</v>
      </c>
      <c r="G9" s="7">
        <v>3698</v>
      </c>
      <c r="H9" s="7"/>
      <c r="I9" s="48">
        <f>G9-F9</f>
        <v>-239</v>
      </c>
      <c r="J9" s="36">
        <f>I9/F9</f>
        <v>-6.0706121412242825E-2</v>
      </c>
      <c r="K9" s="48">
        <f>G9-B9</f>
        <v>-505</v>
      </c>
      <c r="L9" s="38">
        <f>K9/B9</f>
        <v>-0.12015227218653343</v>
      </c>
    </row>
    <row r="10" spans="1:12">
      <c r="A10" s="17" t="s">
        <v>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>RANK(G10,$G$10:$G$61)</f>
        <v>51</v>
      </c>
      <c r="I10" s="48">
        <f t="shared" ref="I10:I61" si="0">G10-F10</f>
        <v>0</v>
      </c>
      <c r="J10" s="36" t="s">
        <v>64</v>
      </c>
      <c r="K10" s="48">
        <f t="shared" ref="K10:K61" si="1">G10-B10</f>
        <v>0</v>
      </c>
      <c r="L10" s="38" t="s">
        <v>64</v>
      </c>
    </row>
    <row r="11" spans="1:12">
      <c r="A11" s="17" t="s">
        <v>4</v>
      </c>
      <c r="B11" s="7">
        <v>8</v>
      </c>
      <c r="C11" s="7">
        <v>9</v>
      </c>
      <c r="D11" s="7">
        <v>10</v>
      </c>
      <c r="E11" s="7">
        <v>2</v>
      </c>
      <c r="F11" s="7">
        <v>2</v>
      </c>
      <c r="G11" s="7">
        <v>6</v>
      </c>
      <c r="H11" s="7">
        <f t="shared" ref="H11:H61" si="2">RANK(G11,$G$10:$G$61)</f>
        <v>33</v>
      </c>
      <c r="I11" s="48">
        <f t="shared" si="0"/>
        <v>4</v>
      </c>
      <c r="J11" s="36">
        <f t="shared" ref="J11:J60" si="3">I11/F11</f>
        <v>2</v>
      </c>
      <c r="K11" s="48">
        <f t="shared" si="1"/>
        <v>-2</v>
      </c>
      <c r="L11" s="38">
        <f t="shared" ref="L11:L61" si="4">K11/B11</f>
        <v>-0.25</v>
      </c>
    </row>
    <row r="12" spans="1:12">
      <c r="A12" s="17" t="s">
        <v>5</v>
      </c>
      <c r="B12" s="7">
        <v>2</v>
      </c>
      <c r="C12" s="7">
        <v>0</v>
      </c>
      <c r="D12" s="7">
        <v>0</v>
      </c>
      <c r="E12" s="7">
        <v>1</v>
      </c>
      <c r="F12" s="7">
        <v>0</v>
      </c>
      <c r="G12" s="7">
        <v>1</v>
      </c>
      <c r="H12" s="7">
        <f t="shared" si="2"/>
        <v>46</v>
      </c>
      <c r="I12" s="48">
        <f t="shared" si="0"/>
        <v>1</v>
      </c>
      <c r="J12" s="36" t="s">
        <v>64</v>
      </c>
      <c r="K12" s="48">
        <f t="shared" si="1"/>
        <v>-1</v>
      </c>
      <c r="L12" s="38">
        <f t="shared" si="4"/>
        <v>-0.5</v>
      </c>
    </row>
    <row r="13" spans="1:12">
      <c r="A13" s="17" t="s">
        <v>6</v>
      </c>
      <c r="B13" s="7">
        <v>34</v>
      </c>
      <c r="C13" s="7">
        <v>22</v>
      </c>
      <c r="D13" s="7">
        <v>18</v>
      </c>
      <c r="E13" s="7">
        <v>16</v>
      </c>
      <c r="F13" s="7">
        <v>22</v>
      </c>
      <c r="G13" s="7">
        <v>15</v>
      </c>
      <c r="H13" s="7">
        <f t="shared" si="2"/>
        <v>24</v>
      </c>
      <c r="I13" s="48">
        <f t="shared" si="0"/>
        <v>-7</v>
      </c>
      <c r="J13" s="36">
        <f t="shared" si="3"/>
        <v>-0.31818181818181818</v>
      </c>
      <c r="K13" s="48">
        <f t="shared" si="1"/>
        <v>-19</v>
      </c>
      <c r="L13" s="38">
        <f t="shared" si="4"/>
        <v>-0.55882352941176472</v>
      </c>
    </row>
    <row r="14" spans="1:12">
      <c r="A14" s="17" t="s">
        <v>7</v>
      </c>
      <c r="B14" s="7">
        <v>1723</v>
      </c>
      <c r="C14" s="7">
        <v>1694</v>
      </c>
      <c r="D14" s="7">
        <v>1284</v>
      </c>
      <c r="E14" s="7">
        <v>1450</v>
      </c>
      <c r="F14" s="7">
        <v>1594</v>
      </c>
      <c r="G14" s="7">
        <v>1521</v>
      </c>
      <c r="H14" s="7">
        <f t="shared" si="2"/>
        <v>1</v>
      </c>
      <c r="I14" s="48">
        <f t="shared" si="0"/>
        <v>-73</v>
      </c>
      <c r="J14" s="36">
        <f t="shared" si="3"/>
        <v>-4.5796737766624844E-2</v>
      </c>
      <c r="K14" s="48">
        <f t="shared" si="1"/>
        <v>-202</v>
      </c>
      <c r="L14" s="38">
        <f t="shared" si="4"/>
        <v>-0.11723737666860128</v>
      </c>
    </row>
    <row r="15" spans="1:12">
      <c r="A15" s="17" t="s">
        <v>8</v>
      </c>
      <c r="B15" s="7">
        <v>113</v>
      </c>
      <c r="C15" s="7">
        <v>115</v>
      </c>
      <c r="D15" s="7">
        <v>93</v>
      </c>
      <c r="E15" s="7">
        <v>87</v>
      </c>
      <c r="F15" s="7">
        <v>107</v>
      </c>
      <c r="G15" s="7">
        <v>99</v>
      </c>
      <c r="H15" s="7">
        <f t="shared" si="2"/>
        <v>7</v>
      </c>
      <c r="I15" s="48">
        <f t="shared" si="0"/>
        <v>-8</v>
      </c>
      <c r="J15" s="36">
        <f t="shared" si="3"/>
        <v>-7.476635514018691E-2</v>
      </c>
      <c r="K15" s="48">
        <f t="shared" si="1"/>
        <v>-14</v>
      </c>
      <c r="L15" s="38">
        <f t="shared" si="4"/>
        <v>-0.12389380530973451</v>
      </c>
    </row>
    <row r="16" spans="1:12">
      <c r="A16" s="17" t="s">
        <v>9</v>
      </c>
      <c r="B16" s="7">
        <v>36</v>
      </c>
      <c r="C16" s="7">
        <v>42</v>
      </c>
      <c r="D16" s="7">
        <v>42</v>
      </c>
      <c r="E16" s="7">
        <v>63</v>
      </c>
      <c r="F16" s="7">
        <v>56</v>
      </c>
      <c r="G16" s="7">
        <v>52</v>
      </c>
      <c r="H16" s="7">
        <f t="shared" si="2"/>
        <v>14</v>
      </c>
      <c r="I16" s="48">
        <f t="shared" si="0"/>
        <v>-4</v>
      </c>
      <c r="J16" s="36">
        <f t="shared" si="3"/>
        <v>-7.1428571428571425E-2</v>
      </c>
      <c r="K16" s="48">
        <f t="shared" si="1"/>
        <v>16</v>
      </c>
      <c r="L16" s="38">
        <f t="shared" si="4"/>
        <v>0.44444444444444442</v>
      </c>
    </row>
    <row r="17" spans="1:12">
      <c r="A17" s="17" t="s">
        <v>10</v>
      </c>
      <c r="B17" s="7">
        <v>14</v>
      </c>
      <c r="C17" s="7">
        <v>14</v>
      </c>
      <c r="D17" s="7">
        <v>9</v>
      </c>
      <c r="E17" s="7">
        <v>16</v>
      </c>
      <c r="F17" s="7">
        <v>11</v>
      </c>
      <c r="G17" s="7">
        <v>26</v>
      </c>
      <c r="H17" s="7">
        <f t="shared" si="2"/>
        <v>22</v>
      </c>
      <c r="I17" s="48">
        <f t="shared" si="0"/>
        <v>15</v>
      </c>
      <c r="J17" s="36">
        <f t="shared" si="3"/>
        <v>1.3636363636363635</v>
      </c>
      <c r="K17" s="48">
        <f t="shared" si="1"/>
        <v>12</v>
      </c>
      <c r="L17" s="38">
        <f t="shared" si="4"/>
        <v>0.8571428571428571</v>
      </c>
    </row>
    <row r="18" spans="1:12">
      <c r="A18" s="17" t="s">
        <v>11</v>
      </c>
      <c r="B18" s="7">
        <v>6</v>
      </c>
      <c r="C18" s="7">
        <v>9</v>
      </c>
      <c r="D18" s="7">
        <v>7</v>
      </c>
      <c r="E18" s="7">
        <v>9</v>
      </c>
      <c r="F18" s="7">
        <v>10</v>
      </c>
      <c r="G18" s="7">
        <v>8</v>
      </c>
      <c r="H18" s="7">
        <f t="shared" si="2"/>
        <v>30</v>
      </c>
      <c r="I18" s="48">
        <f t="shared" si="0"/>
        <v>-2</v>
      </c>
      <c r="J18" s="36">
        <f t="shared" si="3"/>
        <v>-0.2</v>
      </c>
      <c r="K18" s="48">
        <f t="shared" si="1"/>
        <v>2</v>
      </c>
      <c r="L18" s="38">
        <f t="shared" si="4"/>
        <v>0.33333333333333331</v>
      </c>
    </row>
    <row r="19" spans="1:12">
      <c r="A19" s="17" t="s">
        <v>12</v>
      </c>
      <c r="B19" s="7">
        <v>60</v>
      </c>
      <c r="C19" s="7">
        <v>44</v>
      </c>
      <c r="D19" s="7">
        <v>37</v>
      </c>
      <c r="E19" s="7">
        <v>46</v>
      </c>
      <c r="F19" s="7">
        <v>55</v>
      </c>
      <c r="G19" s="7">
        <v>34</v>
      </c>
      <c r="H19" s="7">
        <f t="shared" si="2"/>
        <v>18</v>
      </c>
      <c r="I19" s="48">
        <f t="shared" si="0"/>
        <v>-21</v>
      </c>
      <c r="J19" s="36">
        <f t="shared" si="3"/>
        <v>-0.38181818181818183</v>
      </c>
      <c r="K19" s="48">
        <f t="shared" si="1"/>
        <v>-26</v>
      </c>
      <c r="L19" s="38">
        <f t="shared" si="4"/>
        <v>-0.43333333333333335</v>
      </c>
    </row>
    <row r="20" spans="1:12">
      <c r="A20" s="17" t="s">
        <v>13</v>
      </c>
      <c r="B20" s="7">
        <v>75</v>
      </c>
      <c r="C20" s="7">
        <v>80</v>
      </c>
      <c r="D20" s="7">
        <v>46</v>
      </c>
      <c r="E20" s="7">
        <v>69</v>
      </c>
      <c r="F20" s="7">
        <v>60</v>
      </c>
      <c r="G20" s="7">
        <v>54</v>
      </c>
      <c r="H20" s="7">
        <f t="shared" si="2"/>
        <v>11</v>
      </c>
      <c r="I20" s="48">
        <f t="shared" si="0"/>
        <v>-6</v>
      </c>
      <c r="J20" s="36">
        <f t="shared" si="3"/>
        <v>-0.1</v>
      </c>
      <c r="K20" s="48">
        <f t="shared" si="1"/>
        <v>-21</v>
      </c>
      <c r="L20" s="38">
        <f t="shared" si="4"/>
        <v>-0.28000000000000003</v>
      </c>
    </row>
    <row r="21" spans="1:12">
      <c r="A21" s="17" t="s">
        <v>14</v>
      </c>
      <c r="B21" s="7">
        <v>6</v>
      </c>
      <c r="C21" s="7">
        <v>7</v>
      </c>
      <c r="D21" s="7">
        <v>3</v>
      </c>
      <c r="E21" s="7">
        <v>3</v>
      </c>
      <c r="F21" s="7">
        <v>3</v>
      </c>
      <c r="G21" s="7">
        <v>3</v>
      </c>
      <c r="H21" s="7">
        <f t="shared" si="2"/>
        <v>43</v>
      </c>
      <c r="I21" s="48">
        <f t="shared" si="0"/>
        <v>0</v>
      </c>
      <c r="J21" s="36">
        <f t="shared" si="3"/>
        <v>0</v>
      </c>
      <c r="K21" s="48">
        <f t="shared" si="1"/>
        <v>-3</v>
      </c>
      <c r="L21" s="38">
        <f t="shared" si="4"/>
        <v>-0.5</v>
      </c>
    </row>
    <row r="22" spans="1:12">
      <c r="A22" s="17" t="s">
        <v>15</v>
      </c>
      <c r="B22" s="7">
        <v>3</v>
      </c>
      <c r="C22" s="7">
        <v>8</v>
      </c>
      <c r="D22" s="7">
        <v>9</v>
      </c>
      <c r="E22" s="7">
        <v>2</v>
      </c>
      <c r="F22" s="7">
        <v>3</v>
      </c>
      <c r="G22" s="7">
        <v>1</v>
      </c>
      <c r="H22" s="7">
        <f t="shared" si="2"/>
        <v>46</v>
      </c>
      <c r="I22" s="48">
        <f t="shared" si="0"/>
        <v>-2</v>
      </c>
      <c r="J22" s="36">
        <f t="shared" si="3"/>
        <v>-0.66666666666666663</v>
      </c>
      <c r="K22" s="48">
        <f t="shared" si="1"/>
        <v>-2</v>
      </c>
      <c r="L22" s="38">
        <f t="shared" si="4"/>
        <v>-0.66666666666666663</v>
      </c>
    </row>
    <row r="23" spans="1:12">
      <c r="A23" s="17" t="s">
        <v>16</v>
      </c>
      <c r="B23" s="7">
        <v>7</v>
      </c>
      <c r="C23" s="7">
        <v>6</v>
      </c>
      <c r="D23" s="7">
        <v>4</v>
      </c>
      <c r="E23" s="7">
        <v>4</v>
      </c>
      <c r="F23" s="7">
        <v>3</v>
      </c>
      <c r="G23" s="7">
        <v>4</v>
      </c>
      <c r="H23" s="7">
        <f t="shared" si="2"/>
        <v>38</v>
      </c>
      <c r="I23" s="48">
        <f t="shared" si="0"/>
        <v>1</v>
      </c>
      <c r="J23" s="36">
        <f t="shared" si="3"/>
        <v>0.33333333333333331</v>
      </c>
      <c r="K23" s="48">
        <f t="shared" si="1"/>
        <v>-3</v>
      </c>
      <c r="L23" s="38">
        <f t="shared" si="4"/>
        <v>-0.42857142857142855</v>
      </c>
    </row>
    <row r="24" spans="1:12">
      <c r="A24" s="17" t="s">
        <v>17</v>
      </c>
      <c r="B24" s="7">
        <v>76</v>
      </c>
      <c r="C24" s="7">
        <v>78</v>
      </c>
      <c r="D24" s="7">
        <v>55</v>
      </c>
      <c r="E24" s="7">
        <v>75</v>
      </c>
      <c r="F24" s="7">
        <v>101</v>
      </c>
      <c r="G24" s="7">
        <v>82</v>
      </c>
      <c r="H24" s="7">
        <f t="shared" si="2"/>
        <v>8</v>
      </c>
      <c r="I24" s="48">
        <f t="shared" si="0"/>
        <v>-19</v>
      </c>
      <c r="J24" s="36">
        <f t="shared" si="3"/>
        <v>-0.18811881188118812</v>
      </c>
      <c r="K24" s="48">
        <f t="shared" si="1"/>
        <v>6</v>
      </c>
      <c r="L24" s="38">
        <f t="shared" si="4"/>
        <v>7.8947368421052627E-2</v>
      </c>
    </row>
    <row r="25" spans="1:12">
      <c r="A25" s="17" t="s">
        <v>18</v>
      </c>
      <c r="B25" s="7">
        <v>17</v>
      </c>
      <c r="C25" s="7">
        <v>14</v>
      </c>
      <c r="D25" s="7">
        <v>15</v>
      </c>
      <c r="E25" s="7">
        <v>17</v>
      </c>
      <c r="F25" s="7">
        <v>14</v>
      </c>
      <c r="G25" s="7">
        <v>17</v>
      </c>
      <c r="H25" s="7">
        <f t="shared" si="2"/>
        <v>23</v>
      </c>
      <c r="I25" s="48">
        <f t="shared" si="0"/>
        <v>3</v>
      </c>
      <c r="J25" s="36">
        <f t="shared" si="3"/>
        <v>0.21428571428571427</v>
      </c>
      <c r="K25" s="48">
        <f t="shared" si="1"/>
        <v>0</v>
      </c>
      <c r="L25" s="38">
        <f t="shared" si="4"/>
        <v>0</v>
      </c>
    </row>
    <row r="26" spans="1:12">
      <c r="A26" s="17" t="s">
        <v>19</v>
      </c>
      <c r="B26" s="7">
        <v>16</v>
      </c>
      <c r="C26" s="7">
        <v>25</v>
      </c>
      <c r="D26" s="7">
        <v>17</v>
      </c>
      <c r="E26" s="7">
        <v>36</v>
      </c>
      <c r="F26" s="7">
        <v>46</v>
      </c>
      <c r="G26" s="7">
        <v>10</v>
      </c>
      <c r="H26" s="7">
        <f t="shared" si="2"/>
        <v>28</v>
      </c>
      <c r="I26" s="48">
        <f t="shared" si="0"/>
        <v>-36</v>
      </c>
      <c r="J26" s="36">
        <f t="shared" si="3"/>
        <v>-0.78260869565217395</v>
      </c>
      <c r="K26" s="48">
        <f t="shared" si="1"/>
        <v>-6</v>
      </c>
      <c r="L26" s="38">
        <f t="shared" si="4"/>
        <v>-0.375</v>
      </c>
    </row>
    <row r="27" spans="1:12">
      <c r="A27" s="17" t="s">
        <v>20</v>
      </c>
      <c r="B27" s="7">
        <v>9</v>
      </c>
      <c r="C27" s="7">
        <v>9</v>
      </c>
      <c r="D27" s="7">
        <v>10</v>
      </c>
      <c r="E27" s="7">
        <v>15</v>
      </c>
      <c r="F27" s="7">
        <v>9</v>
      </c>
      <c r="G27" s="7">
        <v>6</v>
      </c>
      <c r="H27" s="7">
        <f t="shared" si="2"/>
        <v>33</v>
      </c>
      <c r="I27" s="48">
        <f t="shared" si="0"/>
        <v>-3</v>
      </c>
      <c r="J27" s="36">
        <f t="shared" si="3"/>
        <v>-0.33333333333333331</v>
      </c>
      <c r="K27" s="48">
        <f t="shared" si="1"/>
        <v>-3</v>
      </c>
      <c r="L27" s="38">
        <f t="shared" si="4"/>
        <v>-0.33333333333333331</v>
      </c>
    </row>
    <row r="28" spans="1:12">
      <c r="A28" s="17" t="s">
        <v>21</v>
      </c>
      <c r="B28" s="7">
        <v>7</v>
      </c>
      <c r="C28" s="7">
        <v>10</v>
      </c>
      <c r="D28" s="7">
        <v>11</v>
      </c>
      <c r="E28" s="7">
        <v>3</v>
      </c>
      <c r="F28" s="7">
        <v>8</v>
      </c>
      <c r="G28" s="7">
        <v>4</v>
      </c>
      <c r="H28" s="7">
        <f t="shared" si="2"/>
        <v>38</v>
      </c>
      <c r="I28" s="48">
        <f t="shared" si="0"/>
        <v>-4</v>
      </c>
      <c r="J28" s="36">
        <f t="shared" si="3"/>
        <v>-0.5</v>
      </c>
      <c r="K28" s="48">
        <f t="shared" si="1"/>
        <v>-3</v>
      </c>
      <c r="L28" s="38">
        <f t="shared" si="4"/>
        <v>-0.42857142857142855</v>
      </c>
    </row>
    <row r="29" spans="1:12">
      <c r="A29" s="17" t="s">
        <v>22</v>
      </c>
      <c r="B29" s="7">
        <v>465</v>
      </c>
      <c r="C29" s="7">
        <v>453</v>
      </c>
      <c r="D29" s="7">
        <v>342</v>
      </c>
      <c r="E29" s="7">
        <v>372</v>
      </c>
      <c r="F29" s="7">
        <v>395</v>
      </c>
      <c r="G29" s="7">
        <v>410</v>
      </c>
      <c r="H29" s="7">
        <f t="shared" si="2"/>
        <v>2</v>
      </c>
      <c r="I29" s="48">
        <f t="shared" si="0"/>
        <v>15</v>
      </c>
      <c r="J29" s="36">
        <f t="shared" si="3"/>
        <v>3.7974683544303799E-2</v>
      </c>
      <c r="K29" s="48">
        <f t="shared" si="1"/>
        <v>-55</v>
      </c>
      <c r="L29" s="38">
        <f t="shared" si="4"/>
        <v>-0.11827956989247312</v>
      </c>
    </row>
    <row r="30" spans="1:12">
      <c r="A30" s="17" t="s">
        <v>23</v>
      </c>
      <c r="B30" s="7">
        <v>99</v>
      </c>
      <c r="C30" s="7">
        <v>103</v>
      </c>
      <c r="D30" s="7">
        <v>77</v>
      </c>
      <c r="E30" s="7">
        <v>75</v>
      </c>
      <c r="F30" s="7">
        <v>73</v>
      </c>
      <c r="G30" s="7">
        <v>54</v>
      </c>
      <c r="H30" s="7">
        <f t="shared" si="2"/>
        <v>11</v>
      </c>
      <c r="I30" s="48">
        <f t="shared" si="0"/>
        <v>-19</v>
      </c>
      <c r="J30" s="36">
        <f t="shared" si="3"/>
        <v>-0.26027397260273971</v>
      </c>
      <c r="K30" s="48">
        <f t="shared" si="1"/>
        <v>-45</v>
      </c>
      <c r="L30" s="38">
        <f t="shared" si="4"/>
        <v>-0.45454545454545453</v>
      </c>
    </row>
    <row r="31" spans="1:12">
      <c r="A31" s="17" t="s">
        <v>24</v>
      </c>
      <c r="B31" s="7">
        <v>8</v>
      </c>
      <c r="C31" s="7">
        <v>4</v>
      </c>
      <c r="D31" s="7">
        <v>4</v>
      </c>
      <c r="E31" s="7">
        <v>7</v>
      </c>
      <c r="F31" s="7">
        <v>5</v>
      </c>
      <c r="G31" s="7">
        <v>6</v>
      </c>
      <c r="H31" s="7">
        <f t="shared" si="2"/>
        <v>33</v>
      </c>
      <c r="I31" s="48">
        <f t="shared" si="0"/>
        <v>1</v>
      </c>
      <c r="J31" s="36">
        <f t="shared" si="3"/>
        <v>0.2</v>
      </c>
      <c r="K31" s="48">
        <f t="shared" si="1"/>
        <v>-2</v>
      </c>
      <c r="L31" s="38">
        <f t="shared" si="4"/>
        <v>-0.25</v>
      </c>
    </row>
    <row r="32" spans="1:12">
      <c r="A32" s="17" t="s">
        <v>25</v>
      </c>
      <c r="B32" s="7">
        <v>23</v>
      </c>
      <c r="C32" s="7">
        <v>44</v>
      </c>
      <c r="D32" s="7">
        <v>37</v>
      </c>
      <c r="E32" s="7">
        <v>31</v>
      </c>
      <c r="F32" s="7">
        <v>36</v>
      </c>
      <c r="G32" s="7">
        <v>47</v>
      </c>
      <c r="H32" s="7">
        <f t="shared" si="2"/>
        <v>15</v>
      </c>
      <c r="I32" s="48">
        <f t="shared" si="0"/>
        <v>11</v>
      </c>
      <c r="J32" s="36">
        <f t="shared" si="3"/>
        <v>0.30555555555555558</v>
      </c>
      <c r="K32" s="48">
        <f t="shared" si="1"/>
        <v>24</v>
      </c>
      <c r="L32" s="38">
        <f t="shared" si="4"/>
        <v>1.0434782608695652</v>
      </c>
    </row>
    <row r="33" spans="1:12">
      <c r="A33" s="17" t="s">
        <v>26</v>
      </c>
      <c r="B33" s="7">
        <v>60</v>
      </c>
      <c r="C33" s="7">
        <v>48</v>
      </c>
      <c r="D33" s="7">
        <v>37</v>
      </c>
      <c r="E33" s="7">
        <v>29</v>
      </c>
      <c r="F33" s="7">
        <v>47</v>
      </c>
      <c r="G33" s="7">
        <v>27</v>
      </c>
      <c r="H33" s="7">
        <f t="shared" si="2"/>
        <v>20</v>
      </c>
      <c r="I33" s="48">
        <f t="shared" si="0"/>
        <v>-20</v>
      </c>
      <c r="J33" s="36">
        <f t="shared" si="3"/>
        <v>-0.42553191489361702</v>
      </c>
      <c r="K33" s="48">
        <f t="shared" si="1"/>
        <v>-33</v>
      </c>
      <c r="L33" s="38">
        <f t="shared" si="4"/>
        <v>-0.55000000000000004</v>
      </c>
    </row>
    <row r="34" spans="1:12">
      <c r="A34" s="17" t="s">
        <v>27</v>
      </c>
      <c r="B34" s="7">
        <v>18</v>
      </c>
      <c r="C34" s="7">
        <v>25</v>
      </c>
      <c r="D34" s="7">
        <v>12</v>
      </c>
      <c r="E34" s="7">
        <v>15</v>
      </c>
      <c r="F34" s="7">
        <v>23</v>
      </c>
      <c r="G34" s="7">
        <v>9</v>
      </c>
      <c r="H34" s="7">
        <f t="shared" si="2"/>
        <v>29</v>
      </c>
      <c r="I34" s="48">
        <f t="shared" si="0"/>
        <v>-14</v>
      </c>
      <c r="J34" s="36">
        <f t="shared" si="3"/>
        <v>-0.60869565217391308</v>
      </c>
      <c r="K34" s="48">
        <f t="shared" si="1"/>
        <v>-9</v>
      </c>
      <c r="L34" s="38">
        <f t="shared" si="4"/>
        <v>-0.5</v>
      </c>
    </row>
    <row r="35" spans="1:12">
      <c r="A35" s="17" t="s">
        <v>28</v>
      </c>
      <c r="B35" s="7">
        <v>1</v>
      </c>
      <c r="C35" s="7">
        <v>0</v>
      </c>
      <c r="D35" s="7">
        <v>4</v>
      </c>
      <c r="E35" s="7">
        <v>0</v>
      </c>
      <c r="F35" s="7">
        <v>1</v>
      </c>
      <c r="G35" s="7">
        <v>4</v>
      </c>
      <c r="H35" s="7">
        <f t="shared" si="2"/>
        <v>38</v>
      </c>
      <c r="I35" s="48">
        <f t="shared" si="0"/>
        <v>3</v>
      </c>
      <c r="J35" s="36" t="s">
        <v>64</v>
      </c>
      <c r="K35" s="48">
        <f t="shared" si="1"/>
        <v>3</v>
      </c>
      <c r="L35" s="38">
        <f t="shared" si="4"/>
        <v>3</v>
      </c>
    </row>
    <row r="36" spans="1:12">
      <c r="A36" s="17" t="s">
        <v>29</v>
      </c>
      <c r="B36" s="7">
        <v>1</v>
      </c>
      <c r="C36" s="7">
        <v>2</v>
      </c>
      <c r="D36" s="7">
        <v>1</v>
      </c>
      <c r="E36" s="7">
        <v>3</v>
      </c>
      <c r="F36" s="7">
        <v>2</v>
      </c>
      <c r="G36" s="7">
        <v>3</v>
      </c>
      <c r="H36" s="7">
        <f t="shared" si="2"/>
        <v>43</v>
      </c>
      <c r="I36" s="48">
        <f t="shared" si="0"/>
        <v>1</v>
      </c>
      <c r="J36" s="36">
        <f t="shared" si="3"/>
        <v>0.5</v>
      </c>
      <c r="K36" s="48">
        <f t="shared" si="1"/>
        <v>2</v>
      </c>
      <c r="L36" s="38">
        <f t="shared" si="4"/>
        <v>2</v>
      </c>
    </row>
    <row r="37" spans="1:12">
      <c r="A37" s="17" t="s">
        <v>30</v>
      </c>
      <c r="B37" s="7">
        <v>69</v>
      </c>
      <c r="C37" s="7">
        <v>55</v>
      </c>
      <c r="D37" s="7">
        <v>39</v>
      </c>
      <c r="E37" s="7">
        <v>58</v>
      </c>
      <c r="F37" s="7">
        <v>48</v>
      </c>
      <c r="G37" s="7">
        <v>35</v>
      </c>
      <c r="H37" s="7">
        <f t="shared" si="2"/>
        <v>17</v>
      </c>
      <c r="I37" s="48">
        <f t="shared" si="0"/>
        <v>-13</v>
      </c>
      <c r="J37" s="36">
        <f t="shared" si="3"/>
        <v>-0.27083333333333331</v>
      </c>
      <c r="K37" s="48">
        <f t="shared" si="1"/>
        <v>-34</v>
      </c>
      <c r="L37" s="38">
        <f t="shared" si="4"/>
        <v>-0.49275362318840582</v>
      </c>
    </row>
    <row r="38" spans="1:12">
      <c r="A38" s="17" t="s">
        <v>31</v>
      </c>
      <c r="B38" s="7">
        <v>1</v>
      </c>
      <c r="C38" s="7">
        <v>4</v>
      </c>
      <c r="D38" s="7">
        <v>3</v>
      </c>
      <c r="E38" s="7">
        <v>1</v>
      </c>
      <c r="F38" s="7">
        <v>1</v>
      </c>
      <c r="G38" s="7">
        <v>1</v>
      </c>
      <c r="H38" s="7">
        <f t="shared" si="2"/>
        <v>46</v>
      </c>
      <c r="I38" s="48">
        <f t="shared" si="0"/>
        <v>0</v>
      </c>
      <c r="J38" s="36">
        <f t="shared" si="3"/>
        <v>0</v>
      </c>
      <c r="K38" s="48">
        <f t="shared" si="1"/>
        <v>0</v>
      </c>
      <c r="L38" s="38">
        <f t="shared" si="4"/>
        <v>0</v>
      </c>
    </row>
    <row r="39" spans="1:12">
      <c r="A39" s="17" t="s">
        <v>32</v>
      </c>
      <c r="B39" s="7">
        <v>4</v>
      </c>
      <c r="C39" s="7">
        <v>4</v>
      </c>
      <c r="D39" s="7">
        <v>0</v>
      </c>
      <c r="E39" s="7">
        <v>4</v>
      </c>
      <c r="F39" s="7">
        <v>1</v>
      </c>
      <c r="G39" s="7">
        <v>5</v>
      </c>
      <c r="H39" s="7">
        <f t="shared" si="2"/>
        <v>36</v>
      </c>
      <c r="I39" s="48">
        <f t="shared" si="0"/>
        <v>4</v>
      </c>
      <c r="J39" s="36" t="s">
        <v>64</v>
      </c>
      <c r="K39" s="48">
        <f t="shared" si="1"/>
        <v>1</v>
      </c>
      <c r="L39" s="38" t="s">
        <v>64</v>
      </c>
    </row>
    <row r="40" spans="1:12">
      <c r="A40" s="17" t="s">
        <v>33</v>
      </c>
      <c r="B40" s="7">
        <v>24</v>
      </c>
      <c r="C40" s="7">
        <v>27</v>
      </c>
      <c r="D40" s="7">
        <v>13</v>
      </c>
      <c r="E40" s="7">
        <v>10</v>
      </c>
      <c r="F40" s="7">
        <v>13</v>
      </c>
      <c r="G40" s="7">
        <v>7</v>
      </c>
      <c r="H40" s="7">
        <f t="shared" si="2"/>
        <v>31</v>
      </c>
      <c r="I40" s="48">
        <f t="shared" si="0"/>
        <v>-6</v>
      </c>
      <c r="J40" s="36">
        <f t="shared" si="3"/>
        <v>-0.46153846153846156</v>
      </c>
      <c r="K40" s="48">
        <f t="shared" si="1"/>
        <v>-17</v>
      </c>
      <c r="L40" s="38">
        <f t="shared" si="4"/>
        <v>-0.70833333333333337</v>
      </c>
    </row>
    <row r="41" spans="1:12">
      <c r="A41" s="17" t="s">
        <v>34</v>
      </c>
      <c r="B41" s="7">
        <v>101</v>
      </c>
      <c r="C41" s="7">
        <v>94</v>
      </c>
      <c r="D41" s="7">
        <v>77</v>
      </c>
      <c r="E41" s="7">
        <v>71</v>
      </c>
      <c r="F41" s="7">
        <v>64</v>
      </c>
      <c r="G41" s="7">
        <v>54</v>
      </c>
      <c r="H41" s="7">
        <f t="shared" si="2"/>
        <v>11</v>
      </c>
      <c r="I41" s="48">
        <f t="shared" si="0"/>
        <v>-10</v>
      </c>
      <c r="J41" s="36">
        <f t="shared" si="3"/>
        <v>-0.15625</v>
      </c>
      <c r="K41" s="48">
        <f t="shared" si="1"/>
        <v>-47</v>
      </c>
      <c r="L41" s="38">
        <f t="shared" si="4"/>
        <v>-0.46534653465346537</v>
      </c>
    </row>
    <row r="42" spans="1:12">
      <c r="A42" s="17" t="s">
        <v>35</v>
      </c>
      <c r="B42" s="7">
        <v>27</v>
      </c>
      <c r="C42" s="7">
        <v>18</v>
      </c>
      <c r="D42" s="7">
        <v>13</v>
      </c>
      <c r="E42" s="7">
        <v>8</v>
      </c>
      <c r="F42" s="7">
        <v>10</v>
      </c>
      <c r="G42" s="7">
        <v>12</v>
      </c>
      <c r="H42" s="7">
        <f t="shared" si="2"/>
        <v>27</v>
      </c>
      <c r="I42" s="48">
        <f t="shared" si="0"/>
        <v>2</v>
      </c>
      <c r="J42" s="36">
        <f t="shared" si="3"/>
        <v>0.2</v>
      </c>
      <c r="K42" s="48">
        <f t="shared" si="1"/>
        <v>-15</v>
      </c>
      <c r="L42" s="38">
        <f t="shared" si="4"/>
        <v>-0.55555555555555558</v>
      </c>
    </row>
    <row r="43" spans="1:12">
      <c r="A43" s="17" t="s">
        <v>36</v>
      </c>
      <c r="B43" s="7">
        <v>10</v>
      </c>
      <c r="C43" s="7">
        <v>6</v>
      </c>
      <c r="D43" s="7">
        <v>4</v>
      </c>
      <c r="E43" s="7">
        <v>5</v>
      </c>
      <c r="F43" s="7">
        <v>3</v>
      </c>
      <c r="G43" s="7">
        <v>4</v>
      </c>
      <c r="H43" s="7">
        <f t="shared" si="2"/>
        <v>38</v>
      </c>
      <c r="I43" s="48">
        <f t="shared" si="0"/>
        <v>1</v>
      </c>
      <c r="J43" s="36">
        <f t="shared" si="3"/>
        <v>0.33333333333333331</v>
      </c>
      <c r="K43" s="48">
        <f t="shared" si="1"/>
        <v>-6</v>
      </c>
      <c r="L43" s="38">
        <f t="shared" si="4"/>
        <v>-0.6</v>
      </c>
    </row>
    <row r="44" spans="1:12">
      <c r="A44" s="17" t="s">
        <v>37</v>
      </c>
      <c r="B44" s="7">
        <v>218</v>
      </c>
      <c r="C44" s="7">
        <v>261</v>
      </c>
      <c r="D44" s="7">
        <v>203</v>
      </c>
      <c r="E44" s="7">
        <v>296</v>
      </c>
      <c r="F44" s="7">
        <v>345</v>
      </c>
      <c r="G44" s="7">
        <v>331</v>
      </c>
      <c r="H44" s="7">
        <f t="shared" si="2"/>
        <v>3</v>
      </c>
      <c r="I44" s="48">
        <f t="shared" si="0"/>
        <v>-14</v>
      </c>
      <c r="J44" s="36">
        <f t="shared" si="3"/>
        <v>-4.0579710144927533E-2</v>
      </c>
      <c r="K44" s="48">
        <f t="shared" si="1"/>
        <v>113</v>
      </c>
      <c r="L44" s="38">
        <f t="shared" si="4"/>
        <v>0.51834862385321101</v>
      </c>
    </row>
    <row r="45" spans="1:12">
      <c r="A45" s="17" t="s">
        <v>38</v>
      </c>
      <c r="B45" s="7">
        <v>66</v>
      </c>
      <c r="C45" s="7">
        <v>65</v>
      </c>
      <c r="D45" s="7">
        <v>59</v>
      </c>
      <c r="E45" s="7">
        <v>63</v>
      </c>
      <c r="F45" s="7">
        <v>73</v>
      </c>
      <c r="G45" s="7">
        <v>61</v>
      </c>
      <c r="H45" s="7">
        <f t="shared" si="2"/>
        <v>10</v>
      </c>
      <c r="I45" s="48">
        <f t="shared" si="0"/>
        <v>-12</v>
      </c>
      <c r="J45" s="36">
        <f t="shared" si="3"/>
        <v>-0.16438356164383561</v>
      </c>
      <c r="K45" s="48">
        <f t="shared" si="1"/>
        <v>-5</v>
      </c>
      <c r="L45" s="38">
        <f t="shared" si="4"/>
        <v>-7.575757575757576E-2</v>
      </c>
    </row>
    <row r="46" spans="1:12">
      <c r="A46" s="17" t="s">
        <v>39</v>
      </c>
      <c r="B46" s="7">
        <v>6</v>
      </c>
      <c r="C46" s="7">
        <v>5</v>
      </c>
      <c r="D46" s="7">
        <v>4</v>
      </c>
      <c r="E46" s="7">
        <v>2</v>
      </c>
      <c r="F46" s="7">
        <v>4</v>
      </c>
      <c r="G46" s="7">
        <v>7</v>
      </c>
      <c r="H46" s="7">
        <f t="shared" si="2"/>
        <v>31</v>
      </c>
      <c r="I46" s="48">
        <f t="shared" si="0"/>
        <v>3</v>
      </c>
      <c r="J46" s="36">
        <f t="shared" si="3"/>
        <v>0.75</v>
      </c>
      <c r="K46" s="48">
        <f t="shared" si="1"/>
        <v>1</v>
      </c>
      <c r="L46" s="38">
        <f t="shared" si="4"/>
        <v>0.16666666666666666</v>
      </c>
    </row>
    <row r="47" spans="1:12">
      <c r="A47" s="17" t="s">
        <v>40</v>
      </c>
      <c r="B47" s="7">
        <v>38</v>
      </c>
      <c r="C47" s="7">
        <v>33</v>
      </c>
      <c r="D47" s="7">
        <v>15</v>
      </c>
      <c r="E47" s="7">
        <v>35</v>
      </c>
      <c r="F47" s="7">
        <v>37</v>
      </c>
      <c r="G47" s="7">
        <v>27</v>
      </c>
      <c r="H47" s="7">
        <f t="shared" si="2"/>
        <v>20</v>
      </c>
      <c r="I47" s="48">
        <f t="shared" si="0"/>
        <v>-10</v>
      </c>
      <c r="J47" s="36">
        <f t="shared" si="3"/>
        <v>-0.27027027027027029</v>
      </c>
      <c r="K47" s="48">
        <f t="shared" si="1"/>
        <v>-11</v>
      </c>
      <c r="L47" s="38">
        <f t="shared" si="4"/>
        <v>-0.28947368421052633</v>
      </c>
    </row>
    <row r="48" spans="1:12">
      <c r="A48" s="17" t="s">
        <v>41</v>
      </c>
      <c r="B48" s="7">
        <v>176</v>
      </c>
      <c r="C48" s="7">
        <v>195</v>
      </c>
      <c r="D48" s="7">
        <v>137</v>
      </c>
      <c r="E48" s="7">
        <v>161</v>
      </c>
      <c r="F48" s="7">
        <v>151</v>
      </c>
      <c r="G48" s="7">
        <v>182</v>
      </c>
      <c r="H48" s="7">
        <f t="shared" si="2"/>
        <v>4</v>
      </c>
      <c r="I48" s="48">
        <f t="shared" si="0"/>
        <v>31</v>
      </c>
      <c r="J48" s="36">
        <f t="shared" si="3"/>
        <v>0.20529801324503311</v>
      </c>
      <c r="K48" s="48">
        <f t="shared" si="1"/>
        <v>6</v>
      </c>
      <c r="L48" s="38">
        <f t="shared" si="4"/>
        <v>3.4090909090909088E-2</v>
      </c>
    </row>
    <row r="49" spans="1:12">
      <c r="A49" s="17" t="s">
        <v>42</v>
      </c>
      <c r="B49" s="7">
        <v>4</v>
      </c>
      <c r="C49" s="7">
        <v>2</v>
      </c>
      <c r="D49" s="7">
        <v>0</v>
      </c>
      <c r="E49" s="7">
        <v>1</v>
      </c>
      <c r="F49" s="7">
        <v>0</v>
      </c>
      <c r="G49" s="7">
        <v>1</v>
      </c>
      <c r="H49" s="7">
        <f t="shared" si="2"/>
        <v>46</v>
      </c>
      <c r="I49" s="48">
        <f t="shared" si="0"/>
        <v>1</v>
      </c>
      <c r="J49" s="36" t="s">
        <v>64</v>
      </c>
      <c r="K49" s="48">
        <f t="shared" si="1"/>
        <v>-3</v>
      </c>
      <c r="L49" s="38">
        <f t="shared" si="4"/>
        <v>-0.75</v>
      </c>
    </row>
    <row r="50" spans="1:12">
      <c r="A50" s="17" t="s">
        <v>43</v>
      </c>
      <c r="B50" s="7">
        <v>4</v>
      </c>
      <c r="C50" s="7">
        <v>8</v>
      </c>
      <c r="D50" s="7">
        <v>15</v>
      </c>
      <c r="E50" s="7">
        <v>11</v>
      </c>
      <c r="F50" s="7">
        <v>14</v>
      </c>
      <c r="G50" s="7">
        <v>15</v>
      </c>
      <c r="H50" s="7">
        <f t="shared" si="2"/>
        <v>24</v>
      </c>
      <c r="I50" s="48">
        <f t="shared" si="0"/>
        <v>1</v>
      </c>
      <c r="J50" s="36">
        <f t="shared" si="3"/>
        <v>7.1428571428571425E-2</v>
      </c>
      <c r="K50" s="48">
        <f t="shared" si="1"/>
        <v>11</v>
      </c>
      <c r="L50" s="38">
        <f t="shared" si="4"/>
        <v>2.75</v>
      </c>
    </row>
    <row r="51" spans="1:12">
      <c r="A51" s="17" t="s">
        <v>44</v>
      </c>
      <c r="B51" s="7">
        <v>10</v>
      </c>
      <c r="C51" s="7">
        <v>10</v>
      </c>
      <c r="D51" s="7">
        <v>5</v>
      </c>
      <c r="E51" s="7">
        <v>9</v>
      </c>
      <c r="F51" s="7">
        <v>4</v>
      </c>
      <c r="G51" s="7">
        <v>5</v>
      </c>
      <c r="H51" s="7">
        <f t="shared" si="2"/>
        <v>36</v>
      </c>
      <c r="I51" s="48">
        <f t="shared" si="0"/>
        <v>1</v>
      </c>
      <c r="J51" s="36">
        <f t="shared" si="3"/>
        <v>0.25</v>
      </c>
      <c r="K51" s="48">
        <f t="shared" si="1"/>
        <v>-5</v>
      </c>
      <c r="L51" s="38">
        <f t="shared" si="4"/>
        <v>-0.5</v>
      </c>
    </row>
    <row r="52" spans="1:12">
      <c r="A52" s="17" t="s">
        <v>45</v>
      </c>
      <c r="B52" s="7">
        <v>3</v>
      </c>
      <c r="C52" s="7">
        <v>1</v>
      </c>
      <c r="D52" s="7">
        <v>3</v>
      </c>
      <c r="E52" s="7">
        <v>1</v>
      </c>
      <c r="F52" s="7">
        <v>2</v>
      </c>
      <c r="G52" s="7">
        <v>1</v>
      </c>
      <c r="H52" s="7">
        <f t="shared" si="2"/>
        <v>46</v>
      </c>
      <c r="I52" s="48">
        <f t="shared" si="0"/>
        <v>-1</v>
      </c>
      <c r="J52" s="36">
        <f t="shared" si="3"/>
        <v>-0.5</v>
      </c>
      <c r="K52" s="48">
        <f t="shared" si="1"/>
        <v>-2</v>
      </c>
      <c r="L52" s="38">
        <f t="shared" si="4"/>
        <v>-0.66666666666666663</v>
      </c>
    </row>
    <row r="53" spans="1:12">
      <c r="A53" s="17" t="s">
        <v>46</v>
      </c>
      <c r="B53" s="7">
        <v>23</v>
      </c>
      <c r="C53" s="7">
        <v>27</v>
      </c>
      <c r="D53" s="7">
        <v>17</v>
      </c>
      <c r="E53" s="7">
        <v>30</v>
      </c>
      <c r="F53" s="7">
        <v>37</v>
      </c>
      <c r="G53" s="7">
        <v>33</v>
      </c>
      <c r="H53" s="7">
        <f t="shared" si="2"/>
        <v>19</v>
      </c>
      <c r="I53" s="48">
        <f t="shared" si="0"/>
        <v>-4</v>
      </c>
      <c r="J53" s="36">
        <f t="shared" si="3"/>
        <v>-0.10810810810810811</v>
      </c>
      <c r="K53" s="48">
        <f t="shared" si="1"/>
        <v>10</v>
      </c>
      <c r="L53" s="38">
        <f t="shared" si="4"/>
        <v>0.43478260869565216</v>
      </c>
    </row>
    <row r="54" spans="1:12">
      <c r="A54" s="17" t="s">
        <v>47</v>
      </c>
      <c r="B54" s="7">
        <v>192</v>
      </c>
      <c r="C54" s="7">
        <v>167</v>
      </c>
      <c r="D54" s="7">
        <v>126</v>
      </c>
      <c r="E54" s="7">
        <v>163</v>
      </c>
      <c r="F54" s="7">
        <v>167</v>
      </c>
      <c r="G54" s="7">
        <v>153</v>
      </c>
      <c r="H54" s="7">
        <f t="shared" si="2"/>
        <v>5</v>
      </c>
      <c r="I54" s="48">
        <f t="shared" si="0"/>
        <v>-14</v>
      </c>
      <c r="J54" s="36">
        <f t="shared" si="3"/>
        <v>-8.3832335329341312E-2</v>
      </c>
      <c r="K54" s="48">
        <f t="shared" si="1"/>
        <v>-39</v>
      </c>
      <c r="L54" s="38">
        <f t="shared" si="4"/>
        <v>-0.203125</v>
      </c>
    </row>
    <row r="55" spans="1:12">
      <c r="A55" s="17" t="s">
        <v>48</v>
      </c>
      <c r="B55" s="7">
        <v>37</v>
      </c>
      <c r="C55" s="7">
        <v>38</v>
      </c>
      <c r="D55" s="7">
        <v>34</v>
      </c>
      <c r="E55" s="7">
        <v>27</v>
      </c>
      <c r="F55" s="7">
        <v>49</v>
      </c>
      <c r="G55" s="7">
        <v>43</v>
      </c>
      <c r="H55" s="7">
        <f t="shared" si="2"/>
        <v>16</v>
      </c>
      <c r="I55" s="48">
        <f t="shared" si="0"/>
        <v>-6</v>
      </c>
      <c r="J55" s="36" t="s">
        <v>64</v>
      </c>
      <c r="K55" s="48">
        <f t="shared" si="1"/>
        <v>6</v>
      </c>
      <c r="L55" s="38">
        <f t="shared" si="4"/>
        <v>0.16216216216216217</v>
      </c>
    </row>
    <row r="56" spans="1:12">
      <c r="A56" s="17" t="s">
        <v>49</v>
      </c>
      <c r="B56" s="7">
        <v>101</v>
      </c>
      <c r="C56" s="7">
        <v>89</v>
      </c>
      <c r="D56" s="7">
        <v>49</v>
      </c>
      <c r="E56" s="7">
        <v>58</v>
      </c>
      <c r="F56" s="7">
        <v>77</v>
      </c>
      <c r="G56" s="7">
        <v>81</v>
      </c>
      <c r="H56" s="7">
        <f t="shared" si="2"/>
        <v>9</v>
      </c>
      <c r="I56" s="48">
        <f t="shared" si="0"/>
        <v>4</v>
      </c>
      <c r="J56" s="36">
        <f t="shared" si="3"/>
        <v>5.1948051948051951E-2</v>
      </c>
      <c r="K56" s="48">
        <f t="shared" si="1"/>
        <v>-20</v>
      </c>
      <c r="L56" s="38">
        <f t="shared" si="4"/>
        <v>-0.19801980198019803</v>
      </c>
    </row>
    <row r="57" spans="1:12">
      <c r="A57" s="17" t="s">
        <v>50</v>
      </c>
      <c r="B57" s="7">
        <v>7</v>
      </c>
      <c r="C57" s="7">
        <v>8</v>
      </c>
      <c r="D57" s="7">
        <v>7</v>
      </c>
      <c r="E57" s="7">
        <v>7</v>
      </c>
      <c r="F57" s="7">
        <v>8</v>
      </c>
      <c r="G57" s="7">
        <v>4</v>
      </c>
      <c r="H57" s="7">
        <f t="shared" si="2"/>
        <v>38</v>
      </c>
      <c r="I57" s="48">
        <f t="shared" si="0"/>
        <v>-4</v>
      </c>
      <c r="J57" s="36">
        <f t="shared" si="3"/>
        <v>-0.5</v>
      </c>
      <c r="K57" s="48">
        <f t="shared" si="1"/>
        <v>-3</v>
      </c>
      <c r="L57" s="38">
        <f t="shared" si="4"/>
        <v>-0.42857142857142855</v>
      </c>
    </row>
    <row r="58" spans="1:12">
      <c r="A58" s="17" t="s">
        <v>51</v>
      </c>
      <c r="B58" s="7">
        <v>165</v>
      </c>
      <c r="C58" s="7">
        <v>163</v>
      </c>
      <c r="D58" s="7">
        <v>108</v>
      </c>
      <c r="E58" s="7">
        <v>118</v>
      </c>
      <c r="F58" s="7">
        <v>125</v>
      </c>
      <c r="G58" s="7">
        <v>117</v>
      </c>
      <c r="H58" s="7">
        <f t="shared" si="2"/>
        <v>6</v>
      </c>
      <c r="I58" s="48">
        <f t="shared" si="0"/>
        <v>-8</v>
      </c>
      <c r="J58" s="36">
        <f t="shared" si="3"/>
        <v>-6.4000000000000001E-2</v>
      </c>
      <c r="K58" s="48">
        <f t="shared" si="1"/>
        <v>-48</v>
      </c>
      <c r="L58" s="38">
        <f t="shared" si="4"/>
        <v>-0.29090909090909089</v>
      </c>
    </row>
    <row r="59" spans="1:12">
      <c r="A59" s="17" t="s">
        <v>52</v>
      </c>
      <c r="B59" s="7">
        <v>23</v>
      </c>
      <c r="C59" s="7">
        <v>20</v>
      </c>
      <c r="D59" s="7">
        <v>14</v>
      </c>
      <c r="E59" s="7">
        <v>21</v>
      </c>
      <c r="F59" s="7">
        <v>15</v>
      </c>
      <c r="G59" s="7">
        <v>13</v>
      </c>
      <c r="H59" s="7">
        <f t="shared" si="2"/>
        <v>26</v>
      </c>
      <c r="I59" s="48">
        <f t="shared" si="0"/>
        <v>-2</v>
      </c>
      <c r="J59" s="36">
        <f t="shared" si="3"/>
        <v>-0.13333333333333333</v>
      </c>
      <c r="K59" s="48">
        <f t="shared" si="1"/>
        <v>-10</v>
      </c>
      <c r="L59" s="38">
        <f t="shared" si="4"/>
        <v>-0.43478260869565216</v>
      </c>
    </row>
    <row r="60" spans="1:12">
      <c r="A60" s="17" t="s">
        <v>53</v>
      </c>
      <c r="B60" s="7">
        <v>5</v>
      </c>
      <c r="C60" s="7">
        <v>2</v>
      </c>
      <c r="D60" s="7">
        <v>3</v>
      </c>
      <c r="E60" s="7">
        <v>4</v>
      </c>
      <c r="F60" s="7">
        <v>2</v>
      </c>
      <c r="G60" s="7">
        <v>3</v>
      </c>
      <c r="H60" s="7">
        <f t="shared" si="2"/>
        <v>43</v>
      </c>
      <c r="I60" s="48">
        <f t="shared" si="0"/>
        <v>1</v>
      </c>
      <c r="J60" s="36">
        <f t="shared" si="3"/>
        <v>0.5</v>
      </c>
      <c r="K60" s="48">
        <f t="shared" si="1"/>
        <v>-2</v>
      </c>
      <c r="L60" s="38">
        <f t="shared" si="4"/>
        <v>-0.4</v>
      </c>
    </row>
    <row r="61" spans="1:12">
      <c r="A61" s="17" t="s">
        <v>54</v>
      </c>
      <c r="B61" s="7">
        <v>2</v>
      </c>
      <c r="C61" s="7">
        <v>1</v>
      </c>
      <c r="D61" s="7">
        <v>0</v>
      </c>
      <c r="E61" s="7">
        <v>1</v>
      </c>
      <c r="F61" s="7">
        <v>0</v>
      </c>
      <c r="G61" s="7">
        <v>0</v>
      </c>
      <c r="H61" s="7">
        <f t="shared" si="2"/>
        <v>51</v>
      </c>
      <c r="I61" s="48">
        <f t="shared" si="0"/>
        <v>0</v>
      </c>
      <c r="J61" s="36" t="s">
        <v>64</v>
      </c>
      <c r="K61" s="48">
        <f t="shared" si="1"/>
        <v>-2</v>
      </c>
      <c r="L61" s="38">
        <f t="shared" si="4"/>
        <v>-1</v>
      </c>
    </row>
    <row r="62" spans="1:12">
      <c r="A62" s="18" t="s">
        <v>55</v>
      </c>
      <c r="B62" s="13">
        <v>0</v>
      </c>
      <c r="C62" s="13">
        <v>0</v>
      </c>
      <c r="D62" s="13">
        <v>1</v>
      </c>
      <c r="E62" s="13">
        <v>1</v>
      </c>
      <c r="F62" s="13">
        <v>1</v>
      </c>
      <c r="G62" s="13">
        <v>0</v>
      </c>
      <c r="H62" s="13"/>
      <c r="I62" s="49"/>
      <c r="J62" s="13"/>
      <c r="K62" s="49"/>
      <c r="L62" s="19"/>
    </row>
  </sheetData>
  <conditionalFormatting sqref="B10:B61">
    <cfRule type="top10" dxfId="46" priority="6" stopIfTrue="1" rank="10"/>
  </conditionalFormatting>
  <conditionalFormatting sqref="C10:C61">
    <cfRule type="top10" dxfId="45" priority="5" stopIfTrue="1" rank="10"/>
  </conditionalFormatting>
  <conditionalFormatting sqref="D10:D61">
    <cfRule type="top10" dxfId="44" priority="4" stopIfTrue="1" rank="10"/>
  </conditionalFormatting>
  <conditionalFormatting sqref="E10:E61">
    <cfRule type="top10" dxfId="43" priority="3" stopIfTrue="1" rank="10"/>
  </conditionalFormatting>
  <conditionalFormatting sqref="F10:F60 F62">
    <cfRule type="top10" dxfId="42" priority="2" stopIfTrue="1" rank="10"/>
  </conditionalFormatting>
  <conditionalFormatting sqref="G10:G61">
    <cfRule type="top10" dxfId="41" priority="1" stopIfTrue="1" rank="10"/>
  </conditionalFormatting>
  <hyperlinks>
    <hyperlink ref="A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showGridLines="0" workbookViewId="0"/>
  </sheetViews>
  <sheetFormatPr defaultRowHeight="15"/>
  <cols>
    <col min="7" max="7" width="9.28515625" customWidth="1"/>
    <col min="8" max="8" width="12" customWidth="1"/>
    <col min="9" max="10" width="16.42578125" customWidth="1"/>
    <col min="11" max="11" width="16.28515625" customWidth="1"/>
    <col min="12" max="12" width="12.28515625" customWidth="1"/>
  </cols>
  <sheetData>
    <row r="1" spans="1:12" ht="23.25">
      <c r="A1" s="20" t="s">
        <v>69</v>
      </c>
    </row>
    <row r="2" spans="1:12" ht="18.75">
      <c r="A2" s="2"/>
    </row>
    <row r="3" spans="1:12">
      <c r="A3" t="s">
        <v>74</v>
      </c>
    </row>
    <row r="4" spans="1:12">
      <c r="A4" t="s">
        <v>61</v>
      </c>
    </row>
    <row r="5" spans="1:12">
      <c r="A5" s="3" t="s">
        <v>57</v>
      </c>
    </row>
    <row r="7" spans="1:12" ht="30">
      <c r="A7" s="32"/>
      <c r="B7" s="22">
        <v>2007</v>
      </c>
      <c r="C7" s="22">
        <v>2008</v>
      </c>
      <c r="D7" s="22">
        <v>2009</v>
      </c>
      <c r="E7" s="22">
        <v>2010</v>
      </c>
      <c r="F7" s="22">
        <v>2011</v>
      </c>
      <c r="G7" s="33">
        <v>2012</v>
      </c>
      <c r="H7" s="33" t="s">
        <v>62</v>
      </c>
      <c r="I7" s="34" t="s">
        <v>63</v>
      </c>
      <c r="J7" s="34" t="s">
        <v>58</v>
      </c>
      <c r="K7" s="34" t="s">
        <v>65</v>
      </c>
      <c r="L7" s="23" t="s">
        <v>59</v>
      </c>
    </row>
    <row r="8" spans="1:12">
      <c r="A8" s="17" t="s">
        <v>2</v>
      </c>
      <c r="B8" s="24">
        <f>'Annual VC Dollars'!B9/Population!B7</f>
        <v>106.31706102291733</v>
      </c>
      <c r="C8" s="24">
        <f>'Annual VC Dollars'!C9/Population!C7</f>
        <v>98.932302704146579</v>
      </c>
      <c r="D8" s="24">
        <f>'Annual VC Dollars'!D9/Population!D7</f>
        <v>66.776662908332085</v>
      </c>
      <c r="E8" s="24">
        <f>'Annual VC Dollars'!E9/Population!E7</f>
        <v>75.747883682775679</v>
      </c>
      <c r="F8" s="24">
        <f>'Annual VC Dollars'!F9/Population!F7</f>
        <v>94.555761534725562</v>
      </c>
      <c r="G8" s="24">
        <f>'Annual VC Dollars'!G9/Population!G7</f>
        <v>84.497319712109729</v>
      </c>
      <c r="H8" s="7"/>
      <c r="I8" s="25">
        <f>G8-F8</f>
        <v>-10.058441822615833</v>
      </c>
      <c r="J8" s="36">
        <f>I8/F8</f>
        <v>-0.10637576874595711</v>
      </c>
      <c r="K8" s="25">
        <f>G8-B8</f>
        <v>-21.819741310807601</v>
      </c>
      <c r="L8" s="38">
        <f>K8/B8</f>
        <v>-0.20523273593975866</v>
      </c>
    </row>
    <row r="9" spans="1:12">
      <c r="A9" s="17" t="s">
        <v>3</v>
      </c>
      <c r="B9" s="24">
        <f>'Annual VC Dollars'!B10/Population!B8</f>
        <v>0</v>
      </c>
      <c r="C9" s="24">
        <f>'Annual VC Dollars'!C10/Population!C8</f>
        <v>0</v>
      </c>
      <c r="D9" s="24">
        <f>'Annual VC Dollars'!D10/Population!D8</f>
        <v>0</v>
      </c>
      <c r="E9" s="24">
        <f>'Annual VC Dollars'!E10/Population!E8</f>
        <v>0</v>
      </c>
      <c r="F9" s="24">
        <f>'Annual VC Dollars'!F10/Population!F8</f>
        <v>0</v>
      </c>
      <c r="G9" s="24">
        <f>'Annual VC Dollars'!G10/Population!G8</f>
        <v>0</v>
      </c>
      <c r="H9" s="7">
        <f>RANK(G9,$G$9:$G$59)</f>
        <v>50</v>
      </c>
      <c r="I9" s="25">
        <f t="shared" ref="I9:I60" si="0">G9-F9</f>
        <v>0</v>
      </c>
      <c r="J9" s="36" t="s">
        <v>64</v>
      </c>
      <c r="K9" s="25">
        <f t="shared" ref="K9:K60" si="1">G9-B9</f>
        <v>0</v>
      </c>
      <c r="L9" s="38" t="s">
        <v>64</v>
      </c>
    </row>
    <row r="10" spans="1:12">
      <c r="A10" s="17" t="s">
        <v>4</v>
      </c>
      <c r="B10" s="24">
        <f>'Annual VC Dollars'!B11/Population!B9</f>
        <v>7.4117532402568056</v>
      </c>
      <c r="C10" s="24">
        <f>'Annual VC Dollars'!C11/Population!C9</f>
        <v>4.8799948006013514</v>
      </c>
      <c r="D10" s="24">
        <f>'Annual VC Dollars'!D11/Population!D9</f>
        <v>9.1696066097111988</v>
      </c>
      <c r="E10" s="24">
        <f>'Annual VC Dollars'!E11/Population!E9</f>
        <v>0.12552994558695291</v>
      </c>
      <c r="F10" s="24">
        <f>'Annual VC Dollars'!F11/Population!F9</f>
        <v>0.73187388865522596</v>
      </c>
      <c r="G10" s="24">
        <f>'Annual VC Dollars'!G11/Population!G9</f>
        <v>4.7917647841994944</v>
      </c>
      <c r="H10" s="7">
        <f t="shared" ref="H10:H60" si="2">RANK(G10,$G$9:$G$59)</f>
        <v>39</v>
      </c>
      <c r="I10" s="25">
        <f t="shared" si="0"/>
        <v>4.0598908955442683</v>
      </c>
      <c r="J10" s="36">
        <f t="shared" ref="J10:J59" si="3">I10/F10</f>
        <v>5.5472547367471634</v>
      </c>
      <c r="K10" s="25">
        <f t="shared" si="1"/>
        <v>-2.6199884560573112</v>
      </c>
      <c r="L10" s="38">
        <f t="shared" ref="L10:L60" si="4">K10/B10</f>
        <v>-0.35349105280878629</v>
      </c>
    </row>
    <row r="11" spans="1:12">
      <c r="A11" s="17" t="s">
        <v>5</v>
      </c>
      <c r="B11" s="24">
        <f>'Annual VC Dollars'!B12/Population!B10</f>
        <v>2.181413372908394</v>
      </c>
      <c r="C11" s="24">
        <f>'Annual VC Dollars'!C12/Population!C10</f>
        <v>0</v>
      </c>
      <c r="D11" s="24">
        <f>'Annual VC Dollars'!D12/Population!D10</f>
        <v>0</v>
      </c>
      <c r="E11" s="24">
        <f>'Annual VC Dollars'!E12/Population!E10</f>
        <v>1.7147601544350699</v>
      </c>
      <c r="F11" s="24">
        <f>'Annual VC Dollars'!F12/Population!F10</f>
        <v>0</v>
      </c>
      <c r="G11" s="24">
        <f>'Annual VC Dollars'!G12/Population!G10</f>
        <v>1.6954146831727719</v>
      </c>
      <c r="H11" s="7">
        <f t="shared" si="2"/>
        <v>46</v>
      </c>
      <c r="I11" s="25">
        <f t="shared" si="0"/>
        <v>1.6954146831727719</v>
      </c>
      <c r="J11" s="36" t="s">
        <v>64</v>
      </c>
      <c r="K11" s="25">
        <f t="shared" si="1"/>
        <v>-0.4859986897356221</v>
      </c>
      <c r="L11" s="38">
        <f t="shared" si="4"/>
        <v>-0.22279073547974948</v>
      </c>
    </row>
    <row r="12" spans="1:12">
      <c r="A12" s="17" t="s">
        <v>6</v>
      </c>
      <c r="B12" s="24">
        <f>'Annual VC Dollars'!B13/Population!B11</f>
        <v>37.445657905759937</v>
      </c>
      <c r="C12" s="24">
        <f>'Annual VC Dollars'!C13/Population!C11</f>
        <v>35.149599723173466</v>
      </c>
      <c r="D12" s="24">
        <f>'Annual VC Dollars'!D13/Population!D11</f>
        <v>14.052474173630465</v>
      </c>
      <c r="E12" s="24">
        <f>'Annual VC Dollars'!E13/Population!E11</f>
        <v>12.270008042844692</v>
      </c>
      <c r="F12" s="24">
        <f>'Annual VC Dollars'!F13/Population!F11</f>
        <v>35.347169034192802</v>
      </c>
      <c r="G12" s="24">
        <f>'Annual VC Dollars'!G13/Population!G11</f>
        <v>32.310370953060733</v>
      </c>
      <c r="H12" s="7">
        <f t="shared" si="2"/>
        <v>18</v>
      </c>
      <c r="I12" s="25">
        <f t="shared" si="0"/>
        <v>-3.0367980811320692</v>
      </c>
      <c r="J12" s="36">
        <f t="shared" si="3"/>
        <v>-8.5913473811564556E-2</v>
      </c>
      <c r="K12" s="25">
        <f t="shared" si="1"/>
        <v>-5.1352869526992038</v>
      </c>
      <c r="L12" s="38">
        <f t="shared" si="4"/>
        <v>-0.13713971765760558</v>
      </c>
    </row>
    <row r="13" spans="1:12">
      <c r="A13" s="17" t="s">
        <v>7</v>
      </c>
      <c r="B13" s="24">
        <f>'Annual VC Dollars'!B14/Population!B12</f>
        <v>428.34589360682878</v>
      </c>
      <c r="C13" s="24">
        <f>'Annual VC Dollars'!C14/Population!C12</f>
        <v>407.25298002035026</v>
      </c>
      <c r="D13" s="24">
        <f>'Annual VC Dollars'!D14/Population!D12</f>
        <v>278.11229494429688</v>
      </c>
      <c r="E13" s="24">
        <f>'Annual VC Dollars'!E14/Population!E12</f>
        <v>318.87917621419859</v>
      </c>
      <c r="F13" s="24">
        <f>'Annual VC Dollars'!F14/Population!F12</f>
        <v>390.63502270725877</v>
      </c>
      <c r="G13" s="24">
        <f>'Annual VC Dollars'!G14/Population!G12</f>
        <v>370.37347965100156</v>
      </c>
      <c r="H13" s="7">
        <f t="shared" si="2"/>
        <v>2</v>
      </c>
      <c r="I13" s="25">
        <f t="shared" si="0"/>
        <v>-20.26154305625721</v>
      </c>
      <c r="J13" s="36">
        <f t="shared" si="3"/>
        <v>-5.1868219382472464E-2</v>
      </c>
      <c r="K13" s="25">
        <f t="shared" si="1"/>
        <v>-57.972413955827221</v>
      </c>
      <c r="L13" s="38">
        <f t="shared" si="4"/>
        <v>-0.13534018843434761</v>
      </c>
    </row>
    <row r="14" spans="1:12">
      <c r="A14" s="17" t="s">
        <v>8</v>
      </c>
      <c r="B14" s="24">
        <f>'Annual VC Dollars'!B15/Population!B13</f>
        <v>141.72915988178244</v>
      </c>
      <c r="C14" s="24">
        <f>'Annual VC Dollars'!C15/Population!C13</f>
        <v>176.75526871889826</v>
      </c>
      <c r="D14" s="24">
        <f>'Annual VC Dollars'!D15/Population!D13</f>
        <v>124.4118511017866</v>
      </c>
      <c r="E14" s="24">
        <f>'Annual VC Dollars'!E15/Population!E13</f>
        <v>89.463524587230239</v>
      </c>
      <c r="F14" s="24">
        <f>'Annual VC Dollars'!F15/Population!F13</f>
        <v>120.33043725018547</v>
      </c>
      <c r="G14" s="24">
        <f>'Annual VC Dollars'!G15/Population!G13</f>
        <v>107.89637638499015</v>
      </c>
      <c r="H14" s="7">
        <f t="shared" si="2"/>
        <v>4</v>
      </c>
      <c r="I14" s="25">
        <f t="shared" si="0"/>
        <v>-12.43406086519532</v>
      </c>
      <c r="J14" s="36">
        <f t="shared" si="3"/>
        <v>-0.10333263261848702</v>
      </c>
      <c r="K14" s="25">
        <f t="shared" si="1"/>
        <v>-33.832783496792288</v>
      </c>
      <c r="L14" s="38">
        <f t="shared" si="4"/>
        <v>-0.23871434449348686</v>
      </c>
    </row>
    <row r="15" spans="1:12">
      <c r="A15" s="17" t="s">
        <v>9</v>
      </c>
      <c r="B15" s="24">
        <f>'Annual VC Dollars'!B16/Population!B14</f>
        <v>77.672601273908725</v>
      </c>
      <c r="C15" s="24">
        <f>'Annual VC Dollars'!C16/Population!C14</f>
        <v>67.400994367004557</v>
      </c>
      <c r="D15" s="24">
        <f>'Annual VC Dollars'!D16/Population!D14</f>
        <v>54.071781502821828</v>
      </c>
      <c r="E15" s="24">
        <f>'Annual VC Dollars'!E16/Population!E14</f>
        <v>61.038242666609214</v>
      </c>
      <c r="F15" s="24">
        <f>'Annual VC Dollars'!F16/Population!F14</f>
        <v>43.7705772795276</v>
      </c>
      <c r="G15" s="24">
        <f>'Annual VC Dollars'!G16/Population!G14</f>
        <v>43.889156117779144</v>
      </c>
      <c r="H15" s="7">
        <f t="shared" si="2"/>
        <v>12</v>
      </c>
      <c r="I15" s="25">
        <f t="shared" si="0"/>
        <v>0.11857883825154403</v>
      </c>
      <c r="J15" s="36">
        <f t="shared" si="3"/>
        <v>2.7090992539183572E-3</v>
      </c>
      <c r="K15" s="25">
        <f t="shared" si="1"/>
        <v>-33.783445156129581</v>
      </c>
      <c r="L15" s="38">
        <f t="shared" si="4"/>
        <v>-0.43494674572561143</v>
      </c>
    </row>
    <row r="16" spans="1:12">
      <c r="A16" s="17" t="s">
        <v>10</v>
      </c>
      <c r="B16" s="24">
        <f>'Annual VC Dollars'!B17/Population!B15</f>
        <v>103.12034774363968</v>
      </c>
      <c r="C16" s="24">
        <f>'Annual VC Dollars'!C17/Population!C15</f>
        <v>59.955192060656799</v>
      </c>
      <c r="D16" s="24">
        <f>'Annual VC Dollars'!D17/Population!D15</f>
        <v>98.690418022302751</v>
      </c>
      <c r="E16" s="24">
        <f>'Annual VC Dollars'!E17/Population!E15</f>
        <v>178.57868155280752</v>
      </c>
      <c r="F16" s="24">
        <f>'Annual VC Dollars'!F17/Population!F15</f>
        <v>86.440041683117684</v>
      </c>
      <c r="G16" s="24">
        <f>'Annual VC Dollars'!G17/Population!G15</f>
        <v>95.60208943846736</v>
      </c>
      <c r="H16" s="7">
        <f t="shared" si="2"/>
        <v>7</v>
      </c>
      <c r="I16" s="25">
        <f t="shared" si="0"/>
        <v>9.1620477553496755</v>
      </c>
      <c r="J16" s="36">
        <f t="shared" si="3"/>
        <v>0.10599309737652619</v>
      </c>
      <c r="K16" s="25">
        <f t="shared" si="1"/>
        <v>-7.5182583051723242</v>
      </c>
      <c r="L16" s="38">
        <f t="shared" si="4"/>
        <v>-7.2907612024960808E-2</v>
      </c>
    </row>
    <row r="17" spans="1:12">
      <c r="A17" s="17" t="s">
        <v>11</v>
      </c>
      <c r="B17" s="24">
        <f>'Annual VC Dollars'!B18/Population!B16</f>
        <v>8.3998538552612114</v>
      </c>
      <c r="C17" s="24">
        <f>'Annual VC Dollars'!C18/Population!C16</f>
        <v>90.122013989780996</v>
      </c>
      <c r="D17" s="24">
        <f>'Annual VC Dollars'!D18/Population!D16</f>
        <v>23.283908884876887</v>
      </c>
      <c r="E17" s="24">
        <f>'Annual VC Dollars'!E18/Population!E16</f>
        <v>35.8333685994739</v>
      </c>
      <c r="F17" s="24">
        <f>'Annual VC Dollars'!F18/Population!F16</f>
        <v>28.919841037993244</v>
      </c>
      <c r="G17" s="24">
        <f>'Annual VC Dollars'!G18/Population!G16</f>
        <v>10.347816794825382</v>
      </c>
      <c r="H17" s="7">
        <f t="shared" si="2"/>
        <v>30</v>
      </c>
      <c r="I17" s="25">
        <f t="shared" si="0"/>
        <v>-18.57202424316786</v>
      </c>
      <c r="J17" s="36">
        <f t="shared" si="3"/>
        <v>-0.64218970701702649</v>
      </c>
      <c r="K17" s="25">
        <f t="shared" si="1"/>
        <v>1.9479629395641709</v>
      </c>
      <c r="L17" s="38">
        <f t="shared" si="4"/>
        <v>0.2319043846630823</v>
      </c>
    </row>
    <row r="18" spans="1:12">
      <c r="A18" s="17" t="s">
        <v>12</v>
      </c>
      <c r="B18" s="24">
        <f>'Annual VC Dollars'!B19/Population!B17</f>
        <v>32.790396789826048</v>
      </c>
      <c r="C18" s="24">
        <f>'Annual VC Dollars'!C19/Population!C17</f>
        <v>17.696719442019752</v>
      </c>
      <c r="D18" s="24">
        <f>'Annual VC Dollars'!D19/Population!D17</f>
        <v>18.428507459474119</v>
      </c>
      <c r="E18" s="24">
        <f>'Annual VC Dollars'!E19/Population!E17</f>
        <v>12.732256422557789</v>
      </c>
      <c r="F18" s="24">
        <f>'Annual VC Dollars'!F19/Population!F17</f>
        <v>18.170465005403109</v>
      </c>
      <c r="G18" s="24">
        <f>'Annual VC Dollars'!G19/Population!G17</f>
        <v>10.502792069892028</v>
      </c>
      <c r="H18" s="7">
        <f t="shared" si="2"/>
        <v>29</v>
      </c>
      <c r="I18" s="25">
        <f t="shared" si="0"/>
        <v>-7.6676729355110815</v>
      </c>
      <c r="J18" s="36">
        <f t="shared" si="3"/>
        <v>-0.42198550962955805</v>
      </c>
      <c r="K18" s="25">
        <f t="shared" si="1"/>
        <v>-22.28760471993402</v>
      </c>
      <c r="L18" s="38">
        <f t="shared" si="4"/>
        <v>-0.67969914675900622</v>
      </c>
    </row>
    <row r="19" spans="1:12">
      <c r="A19" s="17" t="s">
        <v>13</v>
      </c>
      <c r="B19" s="24">
        <f>'Annual VC Dollars'!B20/Population!B18</f>
        <v>45.944900443801771</v>
      </c>
      <c r="C19" s="24">
        <f>'Annual VC Dollars'!C20/Population!C18</f>
        <v>43.157124299251031</v>
      </c>
      <c r="D19" s="24">
        <f>'Annual VC Dollars'!D20/Population!D18</f>
        <v>31.906823446968428</v>
      </c>
      <c r="E19" s="24">
        <f>'Annual VC Dollars'!E20/Population!E18</f>
        <v>34.933745046400816</v>
      </c>
      <c r="F19" s="24">
        <f>'Annual VC Dollars'!F20/Population!F18</f>
        <v>39.066723992660371</v>
      </c>
      <c r="G19" s="24">
        <f>'Annual VC Dollars'!G20/Population!G18</f>
        <v>26.689795155114268</v>
      </c>
      <c r="H19" s="7">
        <f t="shared" si="2"/>
        <v>20</v>
      </c>
      <c r="I19" s="25">
        <f t="shared" si="0"/>
        <v>-12.376928837546103</v>
      </c>
      <c r="J19" s="36">
        <f t="shared" si="3"/>
        <v>-0.31681511968782966</v>
      </c>
      <c r="K19" s="25">
        <f t="shared" si="1"/>
        <v>-19.255105288687503</v>
      </c>
      <c r="L19" s="38">
        <f t="shared" si="4"/>
        <v>-0.41909123978274126</v>
      </c>
    </row>
    <row r="20" spans="1:12">
      <c r="A20" s="17" t="s">
        <v>14</v>
      </c>
      <c r="B20" s="24">
        <f>'Annual VC Dollars'!B21/Population!B19</f>
        <v>3.8376231172151072</v>
      </c>
      <c r="C20" s="24">
        <f>'Annual VC Dollars'!C21/Population!C19</f>
        <v>5.8253286844621393</v>
      </c>
      <c r="D20" s="24">
        <f>'Annual VC Dollars'!D21/Population!D19</f>
        <v>5.6857049764588341</v>
      </c>
      <c r="E20" s="24">
        <f>'Annual VC Dollars'!E21/Population!E19</f>
        <v>6.9836749366500506</v>
      </c>
      <c r="F20" s="24">
        <f>'Annual VC Dollars'!F21/Population!F19</f>
        <v>0.43642394221747005</v>
      </c>
      <c r="G20" s="24">
        <f>'Annual VC Dollars'!G21/Population!G19</f>
        <v>0.46325790249749876</v>
      </c>
      <c r="H20" s="7">
        <f t="shared" si="2"/>
        <v>48</v>
      </c>
      <c r="I20" s="25">
        <f t="shared" si="0"/>
        <v>2.6833960280028712E-2</v>
      </c>
      <c r="J20" s="36">
        <f t="shared" si="3"/>
        <v>6.1485994887643787E-2</v>
      </c>
      <c r="K20" s="25">
        <f t="shared" si="1"/>
        <v>-3.3743652147176082</v>
      </c>
      <c r="L20" s="38">
        <f t="shared" si="4"/>
        <v>-0.87928520119149256</v>
      </c>
    </row>
    <row r="21" spans="1:12">
      <c r="A21" s="17" t="s">
        <v>15</v>
      </c>
      <c r="B21" s="24">
        <f>'Annual VC Dollars'!B22/Population!B20</f>
        <v>8.4935839869420384</v>
      </c>
      <c r="C21" s="24">
        <f>'Annual VC Dollars'!C22/Population!C20</f>
        <v>19.439797166787965</v>
      </c>
      <c r="D21" s="24">
        <f>'Annual VC Dollars'!D22/Population!D20</f>
        <v>27.944522610124952</v>
      </c>
      <c r="E21" s="24">
        <f>'Annual VC Dollars'!E22/Population!E20</f>
        <v>16.905449299244506</v>
      </c>
      <c r="F21" s="24">
        <f>'Annual VC Dollars'!F22/Population!F20</f>
        <v>9.2747008874675938</v>
      </c>
      <c r="G21" s="24">
        <f>'Annual VC Dollars'!G22/Population!G20</f>
        <v>1.6264468057560604</v>
      </c>
      <c r="H21" s="7">
        <f t="shared" si="2"/>
        <v>47</v>
      </c>
      <c r="I21" s="25">
        <f t="shared" si="0"/>
        <v>-7.6482540817115332</v>
      </c>
      <c r="J21" s="36">
        <f t="shared" si="3"/>
        <v>-0.82463619846179714</v>
      </c>
      <c r="K21" s="25">
        <f t="shared" si="1"/>
        <v>-6.8671371811859778</v>
      </c>
      <c r="L21" s="38">
        <f t="shared" si="4"/>
        <v>-0.80850877459308745</v>
      </c>
    </row>
    <row r="22" spans="1:12">
      <c r="A22" s="17" t="s">
        <v>16</v>
      </c>
      <c r="B22" s="24">
        <f>'Annual VC Dollars'!B23/Population!B21</f>
        <v>12.493688489873236</v>
      </c>
      <c r="C22" s="24">
        <f>'Annual VC Dollars'!C23/Population!C21</f>
        <v>14.911889053136289</v>
      </c>
      <c r="D22" s="24">
        <f>'Annual VC Dollars'!D23/Population!D21</f>
        <v>9.4488229726853579</v>
      </c>
      <c r="E22" s="24">
        <f>'Annual VC Dollars'!E23/Population!E21</f>
        <v>4.9439199990813876</v>
      </c>
      <c r="F22" s="24">
        <f>'Annual VC Dollars'!F23/Population!F21</f>
        <v>3.2460875024053855</v>
      </c>
      <c r="G22" s="24">
        <f>'Annual VC Dollars'!G23/Population!G21</f>
        <v>9.494099244984108</v>
      </c>
      <c r="H22" s="7">
        <f t="shared" si="2"/>
        <v>32</v>
      </c>
      <c r="I22" s="25">
        <f t="shared" si="0"/>
        <v>6.248011742578722</v>
      </c>
      <c r="J22" s="36">
        <f t="shared" si="3"/>
        <v>1.9247822918972082</v>
      </c>
      <c r="K22" s="25">
        <f t="shared" si="1"/>
        <v>-2.9995892448891279</v>
      </c>
      <c r="L22" s="38">
        <f t="shared" si="4"/>
        <v>-0.24008836520299398</v>
      </c>
    </row>
    <row r="23" spans="1:12">
      <c r="A23" s="17" t="s">
        <v>17</v>
      </c>
      <c r="B23" s="24">
        <f>'Annual VC Dollars'!B24/Population!B22</f>
        <v>39.682537943632326</v>
      </c>
      <c r="C23" s="24">
        <f>'Annual VC Dollars'!C24/Population!C22</f>
        <v>39.057447375424687</v>
      </c>
      <c r="D23" s="24">
        <f>'Annual VC Dollars'!D24/Population!D22</f>
        <v>20.038877157183787</v>
      </c>
      <c r="E23" s="24">
        <f>'Annual VC Dollars'!E24/Population!E22</f>
        <v>51.329739641819671</v>
      </c>
      <c r="F23" s="24">
        <f>'Annual VC Dollars'!F24/Population!F22</f>
        <v>59.81834071695048</v>
      </c>
      <c r="G23" s="24">
        <f>'Annual VC Dollars'!G24/Population!G22</f>
        <v>41.951176889312094</v>
      </c>
      <c r="H23" s="7">
        <f t="shared" si="2"/>
        <v>13</v>
      </c>
      <c r="I23" s="25">
        <f t="shared" si="0"/>
        <v>-17.867163827638386</v>
      </c>
      <c r="J23" s="36">
        <f t="shared" si="3"/>
        <v>-0.29869039517800333</v>
      </c>
      <c r="K23" s="25">
        <f t="shared" si="1"/>
        <v>2.2686389456797684</v>
      </c>
      <c r="L23" s="38">
        <f t="shared" si="4"/>
        <v>5.7169703936333194E-2</v>
      </c>
    </row>
    <row r="24" spans="1:12">
      <c r="A24" s="17" t="s">
        <v>18</v>
      </c>
      <c r="B24" s="24">
        <f>'Annual VC Dollars'!B25/Population!B23</f>
        <v>11.108169678037564</v>
      </c>
      <c r="C24" s="24">
        <f>'Annual VC Dollars'!C25/Population!C23</f>
        <v>14.665758966887795</v>
      </c>
      <c r="D24" s="24">
        <f>'Annual VC Dollars'!D25/Population!D23</f>
        <v>36.131685679513964</v>
      </c>
      <c r="E24" s="24">
        <f>'Annual VC Dollars'!E25/Population!E23</f>
        <v>12.333704823188617</v>
      </c>
      <c r="F24" s="24">
        <f>'Annual VC Dollars'!F25/Population!F23</f>
        <v>27.302321556096576</v>
      </c>
      <c r="G24" s="24">
        <f>'Annual VC Dollars'!G25/Population!G23</f>
        <v>12.862475743169922</v>
      </c>
      <c r="H24" s="7">
        <f t="shared" si="2"/>
        <v>28</v>
      </c>
      <c r="I24" s="25">
        <f t="shared" si="0"/>
        <v>-14.439845812926654</v>
      </c>
      <c r="J24" s="36">
        <f t="shared" si="3"/>
        <v>-0.52888710519572113</v>
      </c>
      <c r="K24" s="25">
        <f t="shared" si="1"/>
        <v>1.7543060651323579</v>
      </c>
      <c r="L24" s="38">
        <f t="shared" si="4"/>
        <v>0.15792935433826433</v>
      </c>
    </row>
    <row r="25" spans="1:12">
      <c r="A25" s="17" t="s">
        <v>19</v>
      </c>
      <c r="B25" s="24">
        <f>'Annual VC Dollars'!B26/Population!B24</f>
        <v>44.441462091248482</v>
      </c>
      <c r="C25" s="24">
        <f>'Annual VC Dollars'!C26/Population!C24</f>
        <v>21.259180481701595</v>
      </c>
      <c r="D25" s="24">
        <f>'Annual VC Dollars'!D26/Population!D24</f>
        <v>2.6664329930994159</v>
      </c>
      <c r="E25" s="24">
        <f>'Annual VC Dollars'!E26/Population!E24</f>
        <v>14.620495892563854</v>
      </c>
      <c r="F25" s="24">
        <f>'Annual VC Dollars'!F26/Population!F24</f>
        <v>19.936348014340851</v>
      </c>
      <c r="G25" s="24">
        <f>'Annual VC Dollars'!G26/Population!G24</f>
        <v>16.009501352262117</v>
      </c>
      <c r="H25" s="7">
        <f t="shared" si="2"/>
        <v>25</v>
      </c>
      <c r="I25" s="25">
        <f t="shared" si="0"/>
        <v>-3.9268466620787343</v>
      </c>
      <c r="J25" s="36">
        <f t="shared" si="3"/>
        <v>-0.19696920716141333</v>
      </c>
      <c r="K25" s="25">
        <f t="shared" si="1"/>
        <v>-28.431960738986366</v>
      </c>
      <c r="L25" s="38">
        <f t="shared" si="4"/>
        <v>-0.63976204654583713</v>
      </c>
    </row>
    <row r="26" spans="1:12">
      <c r="A26" s="17" t="s">
        <v>20</v>
      </c>
      <c r="B26" s="24">
        <f>'Annual VC Dollars'!B27/Population!B25</f>
        <v>12.713032372415524</v>
      </c>
      <c r="C26" s="24">
        <f>'Annual VC Dollars'!C27/Population!C25</f>
        <v>5.5628227226604157</v>
      </c>
      <c r="D26" s="24">
        <f>'Annual VC Dollars'!D27/Population!D25</f>
        <v>4.0796335191034636</v>
      </c>
      <c r="E26" s="24">
        <f>'Annual VC Dollars'!E27/Population!E25</f>
        <v>3.8553779848535514</v>
      </c>
      <c r="F26" s="24">
        <f>'Annual VC Dollars'!F27/Population!F25</f>
        <v>2.8713613630933255</v>
      </c>
      <c r="G26" s="24">
        <f>'Annual VC Dollars'!G27/Population!G25</f>
        <v>5.2718749250927139</v>
      </c>
      <c r="H26" s="7">
        <f t="shared" si="2"/>
        <v>37</v>
      </c>
      <c r="I26" s="25">
        <f t="shared" si="0"/>
        <v>2.4005135619993885</v>
      </c>
      <c r="J26" s="36">
        <f t="shared" si="3"/>
        <v>0.83601931573436949</v>
      </c>
      <c r="K26" s="25">
        <f t="shared" si="1"/>
        <v>-7.4411574473228104</v>
      </c>
      <c r="L26" s="38">
        <f t="shared" si="4"/>
        <v>-0.58531727359307917</v>
      </c>
    </row>
    <row r="27" spans="1:12">
      <c r="A27" s="17" t="s">
        <v>21</v>
      </c>
      <c r="B27" s="24">
        <f>'Annual VC Dollars'!B28/Population!B26</f>
        <v>3.4505436548615416</v>
      </c>
      <c r="C27" s="24">
        <f>'Annual VC Dollars'!C28/Population!C26</f>
        <v>3.266395043662683</v>
      </c>
      <c r="D27" s="24">
        <f>'Annual VC Dollars'!D28/Population!D26</f>
        <v>2.8987042961873306</v>
      </c>
      <c r="E27" s="24">
        <f>'Annual VC Dollars'!E28/Population!E26</f>
        <v>3.9597456374636804</v>
      </c>
      <c r="F27" s="24">
        <f>'Annual VC Dollars'!F28/Population!F26</f>
        <v>4.7791658542513877</v>
      </c>
      <c r="G27" s="24">
        <f>'Annual VC Dollars'!G28/Population!G26</f>
        <v>2.2834950747442413</v>
      </c>
      <c r="H27" s="7">
        <f t="shared" si="2"/>
        <v>45</v>
      </c>
      <c r="I27" s="25">
        <f t="shared" si="0"/>
        <v>-2.4956707795071464</v>
      </c>
      <c r="J27" s="36">
        <f t="shared" si="3"/>
        <v>-0.52219798509128545</v>
      </c>
      <c r="K27" s="25">
        <f t="shared" si="1"/>
        <v>-1.1670485801173003</v>
      </c>
      <c r="L27" s="38">
        <f t="shared" si="4"/>
        <v>-0.33822165341192589</v>
      </c>
    </row>
    <row r="28" spans="1:12">
      <c r="A28" s="17" t="s">
        <v>22</v>
      </c>
      <c r="B28" s="24">
        <f>'Annual VC Dollars'!B29/Population!B27</f>
        <v>576.05189809632611</v>
      </c>
      <c r="C28" s="24">
        <f>'Annual VC Dollars'!C29/Population!C27</f>
        <v>518.86747269658349</v>
      </c>
      <c r="D28" s="24">
        <f>'Annual VC Dollars'!D29/Population!D27</f>
        <v>357.98355280668926</v>
      </c>
      <c r="E28" s="24">
        <f>'Annual VC Dollars'!E29/Population!E27</f>
        <v>369.81357679245417</v>
      </c>
      <c r="F28" s="24">
        <f>'Annual VC Dollars'!F29/Population!F27</f>
        <v>475.52455121307878</v>
      </c>
      <c r="G28" s="24">
        <f>'Annual VC Dollars'!G29/Population!G27</f>
        <v>456.46310101014967</v>
      </c>
      <c r="H28" s="7">
        <f t="shared" si="2"/>
        <v>1</v>
      </c>
      <c r="I28" s="25">
        <f t="shared" si="0"/>
        <v>-19.061450202929109</v>
      </c>
      <c r="J28" s="36">
        <f t="shared" si="3"/>
        <v>-4.0085102134690465E-2</v>
      </c>
      <c r="K28" s="25">
        <f t="shared" si="1"/>
        <v>-119.58879708617644</v>
      </c>
      <c r="L28" s="38">
        <f t="shared" si="4"/>
        <v>-0.20760073438067045</v>
      </c>
    </row>
    <row r="29" spans="1:12">
      <c r="A29" s="17" t="s">
        <v>23</v>
      </c>
      <c r="B29" s="24">
        <f>'Annual VC Dollars'!B30/Population!B28</f>
        <v>129.08731999796956</v>
      </c>
      <c r="C29" s="24">
        <f>'Annual VC Dollars'!C30/Population!C28</f>
        <v>92.049736200563558</v>
      </c>
      <c r="D29" s="24">
        <f>'Annual VC Dollars'!D30/Population!D28</f>
        <v>67.606086031036526</v>
      </c>
      <c r="E29" s="24">
        <f>'Annual VC Dollars'!E30/Population!E28</f>
        <v>77.37287202055164</v>
      </c>
      <c r="F29" s="24">
        <f>'Annual VC Dollars'!F30/Population!F28</f>
        <v>53.87977500772525</v>
      </c>
      <c r="G29" s="24">
        <f>'Annual VC Dollars'!G30/Population!G28</f>
        <v>46.826348872465125</v>
      </c>
      <c r="H29" s="7">
        <f t="shared" si="2"/>
        <v>10</v>
      </c>
      <c r="I29" s="25">
        <f t="shared" si="0"/>
        <v>-7.0534261352601249</v>
      </c>
      <c r="J29" s="36">
        <f t="shared" si="3"/>
        <v>-0.13091046007985016</v>
      </c>
      <c r="K29" s="25">
        <f t="shared" si="1"/>
        <v>-82.260971125504426</v>
      </c>
      <c r="L29" s="38">
        <f t="shared" si="4"/>
        <v>-0.63725059228744019</v>
      </c>
    </row>
    <row r="30" spans="1:12">
      <c r="A30" s="17" t="s">
        <v>24</v>
      </c>
      <c r="B30" s="24">
        <f>'Annual VC Dollars'!B31/Population!B29</f>
        <v>5.9469008007239008</v>
      </c>
      <c r="C30" s="24">
        <f>'Annual VC Dollars'!C31/Population!C29</f>
        <v>4.0880781940620947</v>
      </c>
      <c r="D30" s="24">
        <f>'Annual VC Dollars'!D31/Population!D29</f>
        <v>8.6095664040306428</v>
      </c>
      <c r="E30" s="24">
        <f>'Annual VC Dollars'!E31/Population!E29</f>
        <v>3.2581504575939824</v>
      </c>
      <c r="F30" s="24">
        <f>'Annual VC Dollars'!F31/Population!F29</f>
        <v>29.083985098495091</v>
      </c>
      <c r="G30" s="24">
        <f>'Annual VC Dollars'!G31/Population!G29</f>
        <v>9.6202805915172522</v>
      </c>
      <c r="H30" s="7">
        <f t="shared" si="2"/>
        <v>31</v>
      </c>
      <c r="I30" s="25">
        <f t="shared" si="0"/>
        <v>-19.463704506977841</v>
      </c>
      <c r="J30" s="36">
        <f t="shared" si="3"/>
        <v>-0.66922412596013059</v>
      </c>
      <c r="K30" s="25">
        <f t="shared" si="1"/>
        <v>3.6733797907933514</v>
      </c>
      <c r="L30" s="38">
        <f t="shared" si="4"/>
        <v>0.61769649669390825</v>
      </c>
    </row>
    <row r="31" spans="1:12">
      <c r="A31" s="17" t="s">
        <v>25</v>
      </c>
      <c r="B31" s="24">
        <f>'Annual VC Dollars'!B32/Population!B30</f>
        <v>10.914274190025974</v>
      </c>
      <c r="C31" s="24">
        <f>'Annual VC Dollars'!C32/Population!C30</f>
        <v>20.398278987843621</v>
      </c>
      <c r="D31" s="24">
        <f>'Annual VC Dollars'!D32/Population!D30</f>
        <v>17.899667663918983</v>
      </c>
      <c r="E31" s="24">
        <f>'Annual VC Dollars'!E32/Population!E30</f>
        <v>15.344397408242308</v>
      </c>
      <c r="F31" s="24">
        <f>'Annual VC Dollars'!F32/Population!F30</f>
        <v>8.5815406289897105</v>
      </c>
      <c r="G31" s="24">
        <f>'Annual VC Dollars'!G32/Population!G30</f>
        <v>23.504759514982759</v>
      </c>
      <c r="H31" s="7">
        <f t="shared" si="2"/>
        <v>22</v>
      </c>
      <c r="I31" s="25">
        <f t="shared" si="0"/>
        <v>14.923218885993048</v>
      </c>
      <c r="J31" s="36">
        <f t="shared" si="3"/>
        <v>1.7389906464557439</v>
      </c>
      <c r="K31" s="25">
        <f t="shared" si="1"/>
        <v>12.590485324956784</v>
      </c>
      <c r="L31" s="38">
        <f t="shared" si="4"/>
        <v>1.1535797164105166</v>
      </c>
    </row>
    <row r="32" spans="1:12">
      <c r="A32" s="17" t="s">
        <v>26</v>
      </c>
      <c r="B32" s="24">
        <f>'Annual VC Dollars'!B33/Population!B31</f>
        <v>79.47359438249994</v>
      </c>
      <c r="C32" s="24">
        <f>'Annual VC Dollars'!C33/Population!C31</f>
        <v>91.468209851819125</v>
      </c>
      <c r="D32" s="24">
        <f>'Annual VC Dollars'!D33/Population!D31</f>
        <v>53.606025125450657</v>
      </c>
      <c r="E32" s="24">
        <f>'Annual VC Dollars'!E33/Population!E31</f>
        <v>26.190321318646095</v>
      </c>
      <c r="F32" s="24">
        <f>'Annual VC Dollars'!F33/Population!F31</f>
        <v>51.330614584738498</v>
      </c>
      <c r="G32" s="24">
        <f>'Annual VC Dollars'!G33/Population!G31</f>
        <v>41.931022790078487</v>
      </c>
      <c r="H32" s="7">
        <f t="shared" si="2"/>
        <v>14</v>
      </c>
      <c r="I32" s="25">
        <f t="shared" si="0"/>
        <v>-9.3995917946600116</v>
      </c>
      <c r="J32" s="36">
        <f t="shared" si="3"/>
        <v>-0.18311862950993532</v>
      </c>
      <c r="K32" s="25">
        <f t="shared" si="1"/>
        <v>-37.542571592421453</v>
      </c>
      <c r="L32" s="38">
        <f t="shared" si="4"/>
        <v>-0.47239050761605311</v>
      </c>
    </row>
    <row r="33" spans="1:12">
      <c r="A33" s="17" t="s">
        <v>27</v>
      </c>
      <c r="B33" s="24">
        <f>'Annual VC Dollars'!B34/Population!B32</f>
        <v>8.0483276659338756</v>
      </c>
      <c r="C33" s="24">
        <f>'Annual VC Dollars'!C34/Population!C32</f>
        <v>15.526023972795352</v>
      </c>
      <c r="D33" s="24">
        <f>'Annual VC Dollars'!D34/Population!D32</f>
        <v>2.9126792460393012</v>
      </c>
      <c r="E33" s="24">
        <f>'Annual VC Dollars'!E34/Population!E32</f>
        <v>16.192800479952417</v>
      </c>
      <c r="F33" s="24">
        <f>'Annual VC Dollars'!F34/Population!F32</f>
        <v>22.362714551146226</v>
      </c>
      <c r="G33" s="24">
        <f>'Annual VC Dollars'!G34/Population!G32</f>
        <v>3.5197678906035681</v>
      </c>
      <c r="H33" s="7">
        <f t="shared" si="2"/>
        <v>41</v>
      </c>
      <c r="I33" s="25">
        <f t="shared" si="0"/>
        <v>-18.842946660542658</v>
      </c>
      <c r="J33" s="36">
        <f t="shared" si="3"/>
        <v>-0.84260551720796539</v>
      </c>
      <c r="K33" s="25">
        <f t="shared" si="1"/>
        <v>-4.528559775330308</v>
      </c>
      <c r="L33" s="38">
        <f t="shared" si="4"/>
        <v>-0.56267090050251367</v>
      </c>
    </row>
    <row r="34" spans="1:12">
      <c r="A34" s="17" t="s">
        <v>28</v>
      </c>
      <c r="B34" s="24">
        <f>'Annual VC Dollars'!B35/Population!B33</f>
        <v>1.7113189717163468</v>
      </c>
      <c r="C34" s="24">
        <f>'Annual VC Dollars'!C35/Population!C33</f>
        <v>0</v>
      </c>
      <c r="D34" s="24">
        <f>'Annual VC Dollars'!D35/Population!D33</f>
        <v>0.42344230818740947</v>
      </c>
      <c r="E34" s="24">
        <f>'Annual VC Dollars'!E35/Population!E33</f>
        <v>0</v>
      </c>
      <c r="F34" s="24">
        <f>'Annual VC Dollars'!F35/Population!F33</f>
        <v>0.33573811352782867</v>
      </c>
      <c r="G34" s="24">
        <f>'Annual VC Dollars'!G35/Population!G33</f>
        <v>3.2751230683775745</v>
      </c>
      <c r="H34" s="7">
        <f t="shared" si="2"/>
        <v>43</v>
      </c>
      <c r="I34" s="25">
        <f t="shared" si="0"/>
        <v>2.9393849548497459</v>
      </c>
      <c r="J34" s="36" t="s">
        <v>64</v>
      </c>
      <c r="K34" s="25">
        <f t="shared" si="1"/>
        <v>1.5638040966612277</v>
      </c>
      <c r="L34" s="38">
        <f t="shared" si="4"/>
        <v>0.91380047934186637</v>
      </c>
    </row>
    <row r="35" spans="1:12">
      <c r="A35" s="17" t="s">
        <v>29</v>
      </c>
      <c r="B35" s="24">
        <f>'Annual VC Dollars'!B36/Population!B34</f>
        <v>4.1787458539005984</v>
      </c>
      <c r="C35" s="24">
        <f>'Annual VC Dollars'!C36/Population!C34</f>
        <v>16.135883516608388</v>
      </c>
      <c r="D35" s="24">
        <f>'Annual VC Dollars'!D36/Population!D34</f>
        <v>14.902732235953431</v>
      </c>
      <c r="E35" s="24">
        <f>'Annual VC Dollars'!E36/Population!E34</f>
        <v>1.9304336400802495</v>
      </c>
      <c r="F35" s="24">
        <f>'Annual VC Dollars'!F36/Population!F34</f>
        <v>3.2208006619922482</v>
      </c>
      <c r="G35" s="24">
        <f>'Annual VC Dollars'!G36/Population!G34</f>
        <v>4.8004210354567167</v>
      </c>
      <c r="H35" s="7">
        <f t="shared" si="2"/>
        <v>38</v>
      </c>
      <c r="I35" s="25">
        <f t="shared" si="0"/>
        <v>1.5796203734644685</v>
      </c>
      <c r="J35" s="36">
        <f t="shared" si="3"/>
        <v>0.49044338325718784</v>
      </c>
      <c r="K35" s="25">
        <f t="shared" si="1"/>
        <v>0.62167518155611834</v>
      </c>
      <c r="L35" s="38">
        <f t="shared" si="4"/>
        <v>0.14877075641626383</v>
      </c>
    </row>
    <row r="36" spans="1:12">
      <c r="A36" s="17" t="s">
        <v>30</v>
      </c>
      <c r="B36" s="24">
        <f>'Annual VC Dollars'!B37/Population!B35</f>
        <v>57.595668349574375</v>
      </c>
      <c r="C36" s="24">
        <f>'Annual VC Dollars'!C37/Population!C35</f>
        <v>52.869180872689853</v>
      </c>
      <c r="D36" s="24">
        <f>'Annual VC Dollars'!D37/Population!D35</f>
        <v>27.173068124496584</v>
      </c>
      <c r="E36" s="24">
        <f>'Annual VC Dollars'!E37/Population!E35</f>
        <v>44.94332379387599</v>
      </c>
      <c r="F36" s="24">
        <f>'Annual VC Dollars'!F37/Population!F35</f>
        <v>31.547457484418885</v>
      </c>
      <c r="G36" s="24">
        <f>'Annual VC Dollars'!G37/Population!G35</f>
        <v>17.328223445415144</v>
      </c>
      <c r="H36" s="7">
        <f t="shared" si="2"/>
        <v>23</v>
      </c>
      <c r="I36" s="25">
        <f t="shared" si="0"/>
        <v>-14.219234039003741</v>
      </c>
      <c r="J36" s="36">
        <f t="shared" si="3"/>
        <v>-0.45072519856874493</v>
      </c>
      <c r="K36" s="25">
        <f t="shared" si="1"/>
        <v>-40.267444904159234</v>
      </c>
      <c r="L36" s="38">
        <f t="shared" si="4"/>
        <v>-0.69914016206492735</v>
      </c>
    </row>
    <row r="37" spans="1:12">
      <c r="A37" s="17" t="s">
        <v>31</v>
      </c>
      <c r="B37" s="24">
        <f>'Annual VC Dollars'!B38/Population!B36</f>
        <v>0.23503530230240582</v>
      </c>
      <c r="C37" s="24">
        <f>'Annual VC Dollars'!C38/Population!C36</f>
        <v>8.5059578654269199</v>
      </c>
      <c r="D37" s="24">
        <f>'Annual VC Dollars'!D38/Population!D36</f>
        <v>7.2660486918020419</v>
      </c>
      <c r="E37" s="24">
        <f>'Annual VC Dollars'!E38/Population!E36</f>
        <v>4.6997357978325613</v>
      </c>
      <c r="F37" s="24">
        <f>'Annual VC Dollars'!F38/Population!F36</f>
        <v>5.8485346496435318</v>
      </c>
      <c r="G37" s="24">
        <f>'Annual VC Dollars'!G38/Population!G36</f>
        <v>3.4303944381871507</v>
      </c>
      <c r="H37" s="7">
        <f t="shared" si="2"/>
        <v>42</v>
      </c>
      <c r="I37" s="25">
        <f t="shared" si="0"/>
        <v>-2.418140211456381</v>
      </c>
      <c r="J37" s="36">
        <f t="shared" si="3"/>
        <v>-0.41346086777544638</v>
      </c>
      <c r="K37" s="25">
        <f t="shared" si="1"/>
        <v>3.1953591358847451</v>
      </c>
      <c r="L37" s="38">
        <f t="shared" si="4"/>
        <v>13.595230608266107</v>
      </c>
    </row>
    <row r="38" spans="1:12">
      <c r="A38" s="17" t="s">
        <v>32</v>
      </c>
      <c r="B38" s="24">
        <f>'Annual VC Dollars'!B39/Population!B37</f>
        <v>1.6384995412201284</v>
      </c>
      <c r="C38" s="24">
        <f>'Annual VC Dollars'!C39/Population!C37</f>
        <v>15.617730922714399</v>
      </c>
      <c r="D38" s="24">
        <f>'Annual VC Dollars'!D39/Population!D37</f>
        <v>0</v>
      </c>
      <c r="E38" s="24">
        <f>'Annual VC Dollars'!E39/Population!E37</f>
        <v>6.2967430507227293</v>
      </c>
      <c r="F38" s="24">
        <f>'Annual VC Dollars'!F39/Population!F37</f>
        <v>0</v>
      </c>
      <c r="G38" s="24">
        <f>'Annual VC Dollars'!G39/Population!G37</f>
        <v>3.8475047038146295</v>
      </c>
      <c r="H38" s="7">
        <f t="shared" si="2"/>
        <v>40</v>
      </c>
      <c r="I38" s="25">
        <f t="shared" si="0"/>
        <v>3.8475047038146295</v>
      </c>
      <c r="J38" s="36" t="s">
        <v>64</v>
      </c>
      <c r="K38" s="25">
        <f t="shared" si="1"/>
        <v>2.2090051625945009</v>
      </c>
      <c r="L38" s="38" t="s">
        <v>64</v>
      </c>
    </row>
    <row r="39" spans="1:12">
      <c r="A39" s="17" t="s">
        <v>33</v>
      </c>
      <c r="B39" s="24">
        <f>'Annual VC Dollars'!B40/Population!B38</f>
        <v>116.66050527463234</v>
      </c>
      <c r="C39" s="24">
        <f>'Annual VC Dollars'!C40/Population!C38</f>
        <v>145.32125652105498</v>
      </c>
      <c r="D39" s="24">
        <f>'Annual VC Dollars'!D40/Population!D38</f>
        <v>35.920502802785798</v>
      </c>
      <c r="E39" s="24">
        <f>'Annual VC Dollars'!E40/Population!E38</f>
        <v>43.255144439295997</v>
      </c>
      <c r="F39" s="24">
        <f>'Annual VC Dollars'!F40/Population!F38</f>
        <v>42.678164215585866</v>
      </c>
      <c r="G39" s="24">
        <f>'Annual VC Dollars'!G40/Population!G38</f>
        <v>33.032032576219905</v>
      </c>
      <c r="H39" s="7">
        <f t="shared" si="2"/>
        <v>17</v>
      </c>
      <c r="I39" s="25">
        <f t="shared" si="0"/>
        <v>-9.6461316393659615</v>
      </c>
      <c r="J39" s="36">
        <f t="shared" si="3"/>
        <v>-0.22602030374688045</v>
      </c>
      <c r="K39" s="25">
        <f t="shared" si="1"/>
        <v>-83.628472698412438</v>
      </c>
      <c r="L39" s="38">
        <f t="shared" si="4"/>
        <v>-0.71685333868168433</v>
      </c>
    </row>
    <row r="40" spans="1:12">
      <c r="A40" s="17" t="s">
        <v>34</v>
      </c>
      <c r="B40" s="24">
        <f>'Annual VC Dollars'!B41/Population!B39</f>
        <v>72.970387016368491</v>
      </c>
      <c r="C40" s="24">
        <f>'Annual VC Dollars'!C41/Population!C39</f>
        <v>86.421448027667665</v>
      </c>
      <c r="D40" s="24">
        <f>'Annual VC Dollars'!D41/Population!D39</f>
        <v>76.495953771696648</v>
      </c>
      <c r="E40" s="24">
        <f>'Annual VC Dollars'!E41/Population!E39</f>
        <v>51.77834264152866</v>
      </c>
      <c r="F40" s="24">
        <f>'Annual VC Dollars'!F41/Population!F39</f>
        <v>55.079000425681215</v>
      </c>
      <c r="G40" s="24">
        <f>'Annual VC Dollars'!G41/Population!G39</f>
        <v>48.433757229606783</v>
      </c>
      <c r="H40" s="7">
        <f t="shared" si="2"/>
        <v>9</v>
      </c>
      <c r="I40" s="25">
        <f t="shared" si="0"/>
        <v>-6.645243196074432</v>
      </c>
      <c r="J40" s="36">
        <f t="shared" si="3"/>
        <v>-0.12064930635480471</v>
      </c>
      <c r="K40" s="25">
        <f t="shared" si="1"/>
        <v>-24.536629786761708</v>
      </c>
      <c r="L40" s="38">
        <f t="shared" si="4"/>
        <v>-0.33625462040180393</v>
      </c>
    </row>
    <row r="41" spans="1:12">
      <c r="A41" s="17" t="s">
        <v>35</v>
      </c>
      <c r="B41" s="24">
        <f>'Annual VC Dollars'!B42/Population!B40</f>
        <v>66.573036133428076</v>
      </c>
      <c r="C41" s="24">
        <f>'Annual VC Dollars'!C42/Population!C40</f>
        <v>25.061972666090519</v>
      </c>
      <c r="D41" s="24">
        <f>'Annual VC Dollars'!D42/Population!D40</f>
        <v>2.7253217068863509</v>
      </c>
      <c r="E41" s="24">
        <f>'Annual VC Dollars'!E42/Population!E40</f>
        <v>4.8976800948339116</v>
      </c>
      <c r="F41" s="24">
        <f>'Annual VC Dollars'!F42/Population!F40</f>
        <v>31.177769538723979</v>
      </c>
      <c r="G41" s="24">
        <f>'Annual VC Dollars'!G42/Population!G40</f>
        <v>14.97311485094014</v>
      </c>
      <c r="H41" s="7">
        <f t="shared" si="2"/>
        <v>26</v>
      </c>
      <c r="I41" s="25">
        <f t="shared" si="0"/>
        <v>-16.204654687783837</v>
      </c>
      <c r="J41" s="36">
        <f t="shared" si="3"/>
        <v>-0.51975028770602194</v>
      </c>
      <c r="K41" s="25">
        <f t="shared" si="1"/>
        <v>-51.599921282487934</v>
      </c>
      <c r="L41" s="38">
        <f t="shared" si="4"/>
        <v>-0.77508739693153716</v>
      </c>
    </row>
    <row r="42" spans="1:12">
      <c r="A42" s="17" t="s">
        <v>36</v>
      </c>
      <c r="B42" s="24">
        <f>'Annual VC Dollars'!B43/Population!B41</f>
        <v>11.466060585290169</v>
      </c>
      <c r="C42" s="24">
        <f>'Annual VC Dollars'!C43/Population!C41</f>
        <v>4.8296258236574134</v>
      </c>
      <c r="D42" s="24">
        <f>'Annual VC Dollars'!D43/Population!D41</f>
        <v>5.8265246861149</v>
      </c>
      <c r="E42" s="24">
        <f>'Annual VC Dollars'!E43/Population!E41</f>
        <v>12.568916491486368</v>
      </c>
      <c r="F42" s="24">
        <f>'Annual VC Dollars'!F43/Population!F41</f>
        <v>3.4883866101768355</v>
      </c>
      <c r="G42" s="24">
        <f>'Annual VC Dollars'!G43/Population!G41</f>
        <v>2.5716482217206593</v>
      </c>
      <c r="H42" s="7">
        <f t="shared" si="2"/>
        <v>44</v>
      </c>
      <c r="I42" s="25">
        <f t="shared" si="0"/>
        <v>-0.91673838845617617</v>
      </c>
      <c r="J42" s="36">
        <f t="shared" si="3"/>
        <v>-0.26279724437128954</v>
      </c>
      <c r="K42" s="25">
        <f t="shared" si="1"/>
        <v>-8.8944123635695096</v>
      </c>
      <c r="L42" s="38">
        <f t="shared" si="4"/>
        <v>-0.77571649804294318</v>
      </c>
    </row>
    <row r="43" spans="1:12">
      <c r="A43" s="17" t="s">
        <v>37</v>
      </c>
      <c r="B43" s="24">
        <f>'Annual VC Dollars'!B44/Population!B42</f>
        <v>67.78348945673423</v>
      </c>
      <c r="C43" s="24">
        <f>'Annual VC Dollars'!C44/Population!C42</f>
        <v>77.740420342546344</v>
      </c>
      <c r="D43" s="24">
        <f>'Annual VC Dollars'!D44/Population!D42</f>
        <v>54.430190017088286</v>
      </c>
      <c r="E43" s="24">
        <f>'Annual VC Dollars'!E44/Population!E42</f>
        <v>72.898207471505728</v>
      </c>
      <c r="F43" s="24">
        <f>'Annual VC Dollars'!F44/Population!F42</f>
        <v>124.78964893085849</v>
      </c>
      <c r="G43" s="24">
        <f>'Annual VC Dollars'!G44/Population!G42</f>
        <v>94.689161273832781</v>
      </c>
      <c r="H43" s="7">
        <f t="shared" si="2"/>
        <v>8</v>
      </c>
      <c r="I43" s="25">
        <f t="shared" si="0"/>
        <v>-30.10048765702571</v>
      </c>
      <c r="J43" s="36">
        <f t="shared" si="3"/>
        <v>-0.24120981118957488</v>
      </c>
      <c r="K43" s="25">
        <f t="shared" si="1"/>
        <v>26.90567181709855</v>
      </c>
      <c r="L43" s="38">
        <f t="shared" si="4"/>
        <v>0.39693547842903942</v>
      </c>
    </row>
    <row r="44" spans="1:12">
      <c r="A44" s="17" t="s">
        <v>38</v>
      </c>
      <c r="B44" s="24">
        <f>'Annual VC Dollars'!B45/Population!B43</f>
        <v>19.145303522363651</v>
      </c>
      <c r="C44" s="24">
        <f>'Annual VC Dollars'!C45/Population!C43</f>
        <v>23.110551356722961</v>
      </c>
      <c r="D44" s="24">
        <f>'Annual VC Dollars'!D45/Population!D43</f>
        <v>10.607958574486178</v>
      </c>
      <c r="E44" s="24">
        <f>'Annual VC Dollars'!E45/Population!E43</f>
        <v>15.383421182014933</v>
      </c>
      <c r="F44" s="24">
        <f>'Annual VC Dollars'!F45/Population!F43</f>
        <v>37.465442685724696</v>
      </c>
      <c r="G44" s="24">
        <f>'Annual VC Dollars'!G45/Population!G43</f>
        <v>25.0303246861526</v>
      </c>
      <c r="H44" s="7">
        <f t="shared" si="2"/>
        <v>21</v>
      </c>
      <c r="I44" s="25">
        <f t="shared" si="0"/>
        <v>-12.435117999572096</v>
      </c>
      <c r="J44" s="36">
        <f t="shared" si="3"/>
        <v>-0.33190901022798264</v>
      </c>
      <c r="K44" s="25">
        <f t="shared" si="1"/>
        <v>5.8850211637889487</v>
      </c>
      <c r="L44" s="38">
        <f t="shared" si="4"/>
        <v>0.30738719586840962</v>
      </c>
    </row>
    <row r="45" spans="1:12">
      <c r="A45" s="17" t="s">
        <v>39</v>
      </c>
      <c r="B45" s="24">
        <f>'Annual VC Dollars'!B46/Population!B44</f>
        <v>2.2518497109506543</v>
      </c>
      <c r="C45" s="24">
        <f>'Annual VC Dollars'!C46/Population!C44</f>
        <v>4.7353681711843363</v>
      </c>
      <c r="D45" s="24">
        <f>'Annual VC Dollars'!D46/Population!D44</f>
        <v>1.2221152411819747</v>
      </c>
      <c r="E45" s="24">
        <f>'Annual VC Dollars'!E46/Population!E44</f>
        <v>3.4654181920060267</v>
      </c>
      <c r="F45" s="24">
        <f>'Annual VC Dollars'!F46/Population!F44</f>
        <v>7.1515080543150642</v>
      </c>
      <c r="G45" s="24">
        <f>'Annual VC Dollars'!G46/Population!G44</f>
        <v>8.9220461253741981</v>
      </c>
      <c r="H45" s="7">
        <f t="shared" si="2"/>
        <v>33</v>
      </c>
      <c r="I45" s="25">
        <f t="shared" si="0"/>
        <v>1.7705380710591339</v>
      </c>
      <c r="J45" s="36">
        <f t="shared" si="3"/>
        <v>0.2475754844449668</v>
      </c>
      <c r="K45" s="25">
        <f t="shared" si="1"/>
        <v>6.6701964144235433</v>
      </c>
      <c r="L45" s="38">
        <f t="shared" si="4"/>
        <v>2.9620966186094244</v>
      </c>
    </row>
    <row r="46" spans="1:12">
      <c r="A46" s="17" t="s">
        <v>40</v>
      </c>
      <c r="B46" s="24">
        <f>'Annual VC Dollars'!B47/Population!B45</f>
        <v>67.398365424514665</v>
      </c>
      <c r="C46" s="24">
        <f>'Annual VC Dollars'!C47/Population!C45</f>
        <v>40.223040446038596</v>
      </c>
      <c r="D46" s="24">
        <f>'Annual VC Dollars'!D47/Population!D45</f>
        <v>17.611903001236129</v>
      </c>
      <c r="E46" s="24">
        <f>'Annual VC Dollars'!E47/Population!E45</f>
        <v>47.874904008640918</v>
      </c>
      <c r="F46" s="24">
        <f>'Annual VC Dollars'!F47/Population!F45</f>
        <v>61.162041283011597</v>
      </c>
      <c r="G46" s="24">
        <f>'Annual VC Dollars'!G47/Population!G45</f>
        <v>31.740599017324158</v>
      </c>
      <c r="H46" s="7">
        <f t="shared" si="2"/>
        <v>19</v>
      </c>
      <c r="I46" s="25">
        <f t="shared" si="0"/>
        <v>-29.421442265687439</v>
      </c>
      <c r="J46" s="36">
        <f t="shared" si="3"/>
        <v>-0.48104088170548936</v>
      </c>
      <c r="K46" s="25">
        <f t="shared" si="1"/>
        <v>-35.657766407190508</v>
      </c>
      <c r="L46" s="38">
        <f t="shared" si="4"/>
        <v>-0.52905981002056746</v>
      </c>
    </row>
    <row r="47" spans="1:12">
      <c r="A47" s="17" t="s">
        <v>41</v>
      </c>
      <c r="B47" s="24">
        <f>'Annual VC Dollars'!B48/Population!B46</f>
        <v>77.202084786214542</v>
      </c>
      <c r="C47" s="24">
        <f>'Annual VC Dollars'!C48/Population!C46</f>
        <v>63.176201747394316</v>
      </c>
      <c r="D47" s="24">
        <f>'Annual VC Dollars'!D48/Population!D46</f>
        <v>36.168712995646807</v>
      </c>
      <c r="E47" s="24">
        <f>'Annual VC Dollars'!E48/Population!E46</f>
        <v>41.26538028821215</v>
      </c>
      <c r="F47" s="24">
        <f>'Annual VC Dollars'!F48/Population!F46</f>
        <v>40.076517988154329</v>
      </c>
      <c r="G47" s="24">
        <f>'Annual VC Dollars'!G48/Population!G46</f>
        <v>40.68857564236118</v>
      </c>
      <c r="H47" s="7">
        <f t="shared" si="2"/>
        <v>15</v>
      </c>
      <c r="I47" s="25">
        <f t="shared" si="0"/>
        <v>0.61205765420685054</v>
      </c>
      <c r="J47" s="36">
        <f t="shared" si="3"/>
        <v>1.527222635428957E-2</v>
      </c>
      <c r="K47" s="25">
        <f t="shared" si="1"/>
        <v>-36.513509143853362</v>
      </c>
      <c r="L47" s="38">
        <f t="shared" si="4"/>
        <v>-0.47296014408115228</v>
      </c>
    </row>
    <row r="48" spans="1:12">
      <c r="A48" s="17" t="s">
        <v>42</v>
      </c>
      <c r="B48" s="24">
        <f>'Annual VC Dollars'!B49/Population!B47</f>
        <v>4.0720738550226008</v>
      </c>
      <c r="C48" s="24">
        <f>'Annual VC Dollars'!C49/Population!C47</f>
        <v>3.4896485140039846</v>
      </c>
      <c r="D48" s="24">
        <f>'Annual VC Dollars'!D49/Population!D47</f>
        <v>0</v>
      </c>
      <c r="E48" s="24">
        <f>'Annual VC Dollars'!E49/Population!E47</f>
        <v>1.2063216677058202</v>
      </c>
      <c r="F48" s="24">
        <f>'Annual VC Dollars'!F49/Population!F47</f>
        <v>0</v>
      </c>
      <c r="G48" s="24">
        <f>'Annual VC Dollars'!G49/Population!G47</f>
        <v>2.7269623493762347E-2</v>
      </c>
      <c r="H48" s="7">
        <f t="shared" si="2"/>
        <v>49</v>
      </c>
      <c r="I48" s="25">
        <f t="shared" si="0"/>
        <v>2.7269623493762347E-2</v>
      </c>
      <c r="J48" s="36" t="s">
        <v>64</v>
      </c>
      <c r="K48" s="25">
        <f t="shared" si="1"/>
        <v>-4.0448042315288388</v>
      </c>
      <c r="L48" s="38">
        <f t="shared" si="4"/>
        <v>-0.99330325910957462</v>
      </c>
    </row>
    <row r="49" spans="1:12">
      <c r="A49" s="17" t="s">
        <v>43</v>
      </c>
      <c r="B49" s="24">
        <f>'Annual VC Dollars'!B50/Population!B48</f>
        <v>6.6719809973185065</v>
      </c>
      <c r="C49" s="24">
        <f>'Annual VC Dollars'!C50/Population!C48</f>
        <v>36.399741054122345</v>
      </c>
      <c r="D49" s="24">
        <f>'Annual VC Dollars'!D50/Population!D48</f>
        <v>28.518556146026096</v>
      </c>
      <c r="E49" s="24">
        <f>'Annual VC Dollars'!E50/Population!E48</f>
        <v>56.340356480870099</v>
      </c>
      <c r="F49" s="24">
        <f>'Annual VC Dollars'!F50/Population!F48</f>
        <v>40.094092848677164</v>
      </c>
      <c r="G49" s="24">
        <f>'Annual VC Dollars'!G50/Population!G48</f>
        <v>102.3715309647222</v>
      </c>
      <c r="H49" s="7">
        <f t="shared" si="2"/>
        <v>6</v>
      </c>
      <c r="I49" s="25">
        <f t="shared" si="0"/>
        <v>62.277438116045033</v>
      </c>
      <c r="J49" s="36">
        <f t="shared" si="3"/>
        <v>1.5532821343805456</v>
      </c>
      <c r="K49" s="25">
        <f t="shared" si="1"/>
        <v>95.699549967403698</v>
      </c>
      <c r="L49" s="38">
        <f t="shared" si="4"/>
        <v>14.343498580986022</v>
      </c>
    </row>
    <row r="50" spans="1:12">
      <c r="A50" s="17" t="s">
        <v>44</v>
      </c>
      <c r="B50" s="24">
        <f>'Annual VC Dollars'!B51/Population!B49</f>
        <v>19.652902469852396</v>
      </c>
      <c r="C50" s="24">
        <f>'Annual VC Dollars'!C51/Population!C49</f>
        <v>4.7165843562914143</v>
      </c>
      <c r="D50" s="24">
        <f>'Annual VC Dollars'!D51/Population!D49</f>
        <v>1.5565935769248813</v>
      </c>
      <c r="E50" s="24">
        <f>'Annual VC Dollars'!E51/Population!E49</f>
        <v>5.7757616481643392</v>
      </c>
      <c r="F50" s="24">
        <f>'Annual VC Dollars'!F51/Population!F49</f>
        <v>12.763852172259112</v>
      </c>
      <c r="G50" s="24">
        <f>'Annual VC Dollars'!G51/Population!G49</f>
        <v>8.3620271552756158</v>
      </c>
      <c r="H50" s="7">
        <f t="shared" si="2"/>
        <v>34</v>
      </c>
      <c r="I50" s="25">
        <f t="shared" si="0"/>
        <v>-4.401825016983496</v>
      </c>
      <c r="J50" s="36">
        <f t="shared" si="3"/>
        <v>-0.34486649935905705</v>
      </c>
      <c r="K50" s="25">
        <f t="shared" si="1"/>
        <v>-11.29087531457678</v>
      </c>
      <c r="L50" s="38">
        <f t="shared" si="4"/>
        <v>-0.57451439205466026</v>
      </c>
    </row>
    <row r="51" spans="1:12">
      <c r="A51" s="17" t="s">
        <v>45</v>
      </c>
      <c r="B51" s="24">
        <f>'Annual VC Dollars'!B52/Population!B50</f>
        <v>5.0547341082888453</v>
      </c>
      <c r="C51" s="24">
        <f>'Annual VC Dollars'!C52/Population!C50</f>
        <v>0.62147931965415915</v>
      </c>
      <c r="D51" s="24">
        <f>'Annual VC Dollars'!D52/Population!D50</f>
        <v>0.98475718965069436</v>
      </c>
      <c r="E51" s="24">
        <f>'Annual VC Dollars'!E52/Population!E50</f>
        <v>6.1411481490579476</v>
      </c>
      <c r="F51" s="24">
        <f>'Annual VC Dollars'!F52/Population!F50</f>
        <v>5.0310527350433576</v>
      </c>
      <c r="G51" s="24">
        <f>'Annual VC Dollars'!G52/Population!G50</f>
        <v>0</v>
      </c>
      <c r="H51" s="7">
        <f t="shared" si="2"/>
        <v>50</v>
      </c>
      <c r="I51" s="25">
        <f t="shared" si="0"/>
        <v>-5.0310527350433576</v>
      </c>
      <c r="J51" s="36">
        <f t="shared" si="3"/>
        <v>-1</v>
      </c>
      <c r="K51" s="25">
        <f t="shared" si="1"/>
        <v>-5.0547341082888453</v>
      </c>
      <c r="L51" s="38">
        <f t="shared" si="4"/>
        <v>-1</v>
      </c>
    </row>
    <row r="52" spans="1:12">
      <c r="A52" s="17" t="s">
        <v>46</v>
      </c>
      <c r="B52" s="24">
        <f>'Annual VC Dollars'!B53/Population!B51</f>
        <v>20.52143721988277</v>
      </c>
      <c r="C52" s="24">
        <f>'Annual VC Dollars'!C53/Population!C51</f>
        <v>13.507057817569741</v>
      </c>
      <c r="D52" s="24">
        <f>'Annual VC Dollars'!D53/Population!D51</f>
        <v>11.917753000434862</v>
      </c>
      <c r="E52" s="24">
        <f>'Annual VC Dollars'!E53/Population!E51</f>
        <v>10.680015537089286</v>
      </c>
      <c r="F52" s="24">
        <f>'Annual VC Dollars'!F53/Population!F51</f>
        <v>16.770557550083527</v>
      </c>
      <c r="G52" s="24">
        <f>'Annual VC Dollars'!G53/Population!G51</f>
        <v>14.220437489728933</v>
      </c>
      <c r="H52" s="7">
        <f t="shared" si="2"/>
        <v>27</v>
      </c>
      <c r="I52" s="25">
        <f t="shared" si="0"/>
        <v>-2.5501200603545939</v>
      </c>
      <c r="J52" s="36">
        <f t="shared" si="3"/>
        <v>-0.15205934881645558</v>
      </c>
      <c r="K52" s="25">
        <f t="shared" si="1"/>
        <v>-6.300999730153837</v>
      </c>
      <c r="L52" s="38">
        <f t="shared" si="4"/>
        <v>-0.30704475825157784</v>
      </c>
    </row>
    <row r="53" spans="1:12">
      <c r="A53" s="17" t="s">
        <v>47</v>
      </c>
      <c r="B53" s="24">
        <f>'Annual VC Dollars'!B54/Population!B52</f>
        <v>65.884495321088224</v>
      </c>
      <c r="C53" s="24">
        <f>'Annual VC Dollars'!C54/Population!C52</f>
        <v>50.57259438560024</v>
      </c>
      <c r="D53" s="24">
        <f>'Annual VC Dollars'!D54/Population!D52</f>
        <v>31.66382202912385</v>
      </c>
      <c r="E53" s="24">
        <f>'Annual VC Dollars'!E54/Population!E52</f>
        <v>42.448458397885815</v>
      </c>
      <c r="F53" s="24">
        <f>'Annual VC Dollars'!F54/Population!F52</f>
        <v>61.545134679570118</v>
      </c>
      <c r="G53" s="24">
        <f>'Annual VC Dollars'!G54/Population!G52</f>
        <v>35.462673206083856</v>
      </c>
      <c r="H53" s="7">
        <f t="shared" si="2"/>
        <v>16</v>
      </c>
      <c r="I53" s="25">
        <f t="shared" si="0"/>
        <v>-26.082461473486262</v>
      </c>
      <c r="J53" s="36">
        <f t="shared" si="3"/>
        <v>-0.42379404333555426</v>
      </c>
      <c r="K53" s="25">
        <f t="shared" si="1"/>
        <v>-30.421822115004368</v>
      </c>
      <c r="L53" s="38">
        <f t="shared" si="4"/>
        <v>-0.46174478481991182</v>
      </c>
    </row>
    <row r="54" spans="1:12">
      <c r="A54" s="17" t="s">
        <v>48</v>
      </c>
      <c r="B54" s="24">
        <f>'Annual VC Dollars'!B55/Population!B53</f>
        <v>69.337216513576863</v>
      </c>
      <c r="C54" s="24">
        <f>'Annual VC Dollars'!C55/Population!C53</f>
        <v>73.030271586668789</v>
      </c>
      <c r="D54" s="24">
        <f>'Annual VC Dollars'!D55/Population!D53</f>
        <v>58.415763715213686</v>
      </c>
      <c r="E54" s="24">
        <f>'Annual VC Dollars'!E55/Population!E53</f>
        <v>50.29181749602462</v>
      </c>
      <c r="F54" s="24">
        <f>'Annual VC Dollars'!F62/Population!F53</f>
        <v>0</v>
      </c>
      <c r="G54" s="24">
        <f>'Annual VC Dollars'!G55/Population!G53</f>
        <v>106.57184374110203</v>
      </c>
      <c r="H54" s="7">
        <f t="shared" si="2"/>
        <v>5</v>
      </c>
      <c r="I54" s="25">
        <f t="shared" si="0"/>
        <v>106.57184374110203</v>
      </c>
      <c r="J54" s="36" t="s">
        <v>64</v>
      </c>
      <c r="K54" s="25">
        <f t="shared" si="1"/>
        <v>37.234627227525166</v>
      </c>
      <c r="L54" s="38">
        <f t="shared" si="4"/>
        <v>0.53700781628916827</v>
      </c>
    </row>
    <row r="55" spans="1:12">
      <c r="A55" s="17" t="s">
        <v>49</v>
      </c>
      <c r="B55" s="24">
        <f>'Annual VC Dollars'!B56/Population!B54</f>
        <v>80.563590862863549</v>
      </c>
      <c r="C55" s="24">
        <f>'Annual VC Dollars'!C56/Population!C54</f>
        <v>71.780880680768618</v>
      </c>
      <c r="D55" s="24">
        <f>'Annual VC Dollars'!D56/Population!D54</f>
        <v>30.543742602368003</v>
      </c>
      <c r="E55" s="24">
        <f>'Annual VC Dollars'!E56/Population!E54</f>
        <v>51.157989277372494</v>
      </c>
      <c r="F55" s="24">
        <f>'Annual VC Dollars'!F55/Population!F54</f>
        <v>30.192707955088331</v>
      </c>
      <c r="G55" s="24">
        <f>'Annual VC Dollars'!G56/Population!G54</f>
        <v>45.753247640109471</v>
      </c>
      <c r="H55" s="7">
        <f t="shared" si="2"/>
        <v>11</v>
      </c>
      <c r="I55" s="25">
        <f t="shared" si="0"/>
        <v>15.560539685021141</v>
      </c>
      <c r="J55" s="36">
        <f t="shared" si="3"/>
        <v>0.51537409987098382</v>
      </c>
      <c r="K55" s="25">
        <f t="shared" si="1"/>
        <v>-34.810343222754078</v>
      </c>
      <c r="L55" s="38">
        <f t="shared" si="4"/>
        <v>-0.43208529870532614</v>
      </c>
    </row>
    <row r="56" spans="1:12">
      <c r="A56" s="17" t="s">
        <v>50</v>
      </c>
      <c r="B56" s="24">
        <f>'Annual VC Dollars'!B57/Population!B55</f>
        <v>28.350256261483416</v>
      </c>
      <c r="C56" s="24">
        <f>'Annual VC Dollars'!C57/Population!C55</f>
        <v>68.02973678405408</v>
      </c>
      <c r="D56" s="24">
        <f>'Annual VC Dollars'!D57/Population!D55</f>
        <v>46.88304168811117</v>
      </c>
      <c r="E56" s="24">
        <f>'Annual VC Dollars'!E57/Population!E55</f>
        <v>52.847743715051436</v>
      </c>
      <c r="F56" s="24">
        <f>'Annual VC Dollars'!F56/Population!F55</f>
        <v>986.48518352380393</v>
      </c>
      <c r="G56" s="24">
        <f>'Annual VC Dollars'!G57/Population!G55</f>
        <v>7.0525917276213992</v>
      </c>
      <c r="H56" s="7">
        <f t="shared" si="2"/>
        <v>36</v>
      </c>
      <c r="I56" s="25">
        <f t="shared" si="0"/>
        <v>-979.43259179618258</v>
      </c>
      <c r="J56" s="36">
        <f t="shared" si="3"/>
        <v>-0.99285078798403348</v>
      </c>
      <c r="K56" s="25">
        <f t="shared" si="1"/>
        <v>-21.297664533862019</v>
      </c>
      <c r="L56" s="38">
        <f t="shared" si="4"/>
        <v>-0.75123358100988213</v>
      </c>
    </row>
    <row r="57" spans="1:12">
      <c r="A57" s="17" t="s">
        <v>51</v>
      </c>
      <c r="B57" s="24">
        <f>'Annual VC Dollars'!B58/Population!B56</f>
        <v>210.19327363631035</v>
      </c>
      <c r="C57" s="24">
        <f>'Annual VC Dollars'!C58/Population!C56</f>
        <v>143.56375568776039</v>
      </c>
      <c r="D57" s="24">
        <f>'Annual VC Dollars'!D58/Population!D56</f>
        <v>87.245076111968515</v>
      </c>
      <c r="E57" s="24">
        <f>'Annual VC Dollars'!E58/Population!E56</f>
        <v>92.387375195924179</v>
      </c>
      <c r="F57" s="24">
        <f>'Annual VC Dollars'!F57/Population!F56</f>
        <v>3.6368904536109463</v>
      </c>
      <c r="G57" s="24">
        <f>'Annual VC Dollars'!G58/Population!G56</f>
        <v>135.06418431633873</v>
      </c>
      <c r="H57" s="7">
        <f t="shared" si="2"/>
        <v>3</v>
      </c>
      <c r="I57" s="25">
        <f t="shared" si="0"/>
        <v>131.42729386272777</v>
      </c>
      <c r="J57" s="36">
        <f t="shared" si="3"/>
        <v>36.137270434482851</v>
      </c>
      <c r="K57" s="25">
        <f t="shared" si="1"/>
        <v>-75.129089319971627</v>
      </c>
      <c r="L57" s="38">
        <f t="shared" si="4"/>
        <v>-0.35742860853846692</v>
      </c>
    </row>
    <row r="58" spans="1:12">
      <c r="A58" s="17" t="s">
        <v>52</v>
      </c>
      <c r="B58" s="24">
        <f>'Annual VC Dollars'!B59/Population!B57</f>
        <v>15.922479604382413</v>
      </c>
      <c r="C58" s="24">
        <f>'Annual VC Dollars'!C59/Population!C57</f>
        <v>12.728778291317273</v>
      </c>
      <c r="D58" s="24">
        <f>'Annual VC Dollars'!D59/Population!D57</f>
        <v>4.5760803172682056</v>
      </c>
      <c r="E58" s="24">
        <f>'Annual VC Dollars'!E59/Population!E57</f>
        <v>23.732430500092669</v>
      </c>
      <c r="F58" s="24">
        <f>'Annual VC Dollars'!F58/Population!F57</f>
        <v>96.452673927350332</v>
      </c>
      <c r="G58" s="24">
        <f>'Annual VC Dollars'!G59/Population!G57</f>
        <v>16.626839419823771</v>
      </c>
      <c r="H58" s="7">
        <f t="shared" si="2"/>
        <v>24</v>
      </c>
      <c r="I58" s="25">
        <f t="shared" si="0"/>
        <v>-79.825834507526565</v>
      </c>
      <c r="J58" s="36">
        <f t="shared" si="3"/>
        <v>-0.82761660467446074</v>
      </c>
      <c r="K58" s="25">
        <f t="shared" si="1"/>
        <v>0.70435981544135728</v>
      </c>
      <c r="L58" s="38">
        <f t="shared" si="4"/>
        <v>4.4236816936948267E-2</v>
      </c>
    </row>
    <row r="59" spans="1:12">
      <c r="A59" s="17" t="s">
        <v>53</v>
      </c>
      <c r="B59" s="24">
        <f>'Annual VC Dollars'!B60/Population!B58</f>
        <v>5.9352980734298511</v>
      </c>
      <c r="C59" s="24">
        <f>'Annual VC Dollars'!C60/Population!C58</f>
        <v>16.530082270219459</v>
      </c>
      <c r="D59" s="24">
        <f>'Annual VC Dollars'!D60/Population!D58</f>
        <v>1.6485536414626627</v>
      </c>
      <c r="E59" s="24">
        <f>'Annual VC Dollars'!E60/Population!E58</f>
        <v>2.0237518308208231</v>
      </c>
      <c r="F59" s="24">
        <f>'Annual VC Dollars'!F59/Population!F58</f>
        <v>39.270515111859453</v>
      </c>
      <c r="G59" s="24">
        <f>'Annual VC Dollars'!G60/Population!G58</f>
        <v>7.8516211754471916</v>
      </c>
      <c r="H59" s="7">
        <f t="shared" si="2"/>
        <v>35</v>
      </c>
      <c r="I59" s="25">
        <f t="shared" si="0"/>
        <v>-31.41889393641226</v>
      </c>
      <c r="J59" s="36">
        <f t="shared" si="3"/>
        <v>-0.80006319873619247</v>
      </c>
      <c r="K59" s="25">
        <f t="shared" si="1"/>
        <v>1.9163231020173406</v>
      </c>
      <c r="L59" s="38">
        <f t="shared" si="4"/>
        <v>0.32286889020721893</v>
      </c>
    </row>
    <row r="60" spans="1:12">
      <c r="A60" s="18" t="s">
        <v>54</v>
      </c>
      <c r="B60" s="28">
        <f>'Annual VC Dollars'!B61/Population!B59</f>
        <v>0.38210670711903005</v>
      </c>
      <c r="C60" s="28">
        <f>'Annual VC Dollars'!C61/Population!C59</f>
        <v>2.8706464207917355</v>
      </c>
      <c r="D60" s="28">
        <f>'Annual VC Dollars'!D61/Population!D59</f>
        <v>0</v>
      </c>
      <c r="E60" s="28">
        <f>'Annual VC Dollars'!E61/Population!E59</f>
        <v>17.742261712554068</v>
      </c>
      <c r="F60" s="28">
        <f>'Annual VC Dollars'!F60/Population!F59</f>
        <v>3.6961549428152027</v>
      </c>
      <c r="G60" s="28">
        <f>'Annual VC Dollars'!G61/Population!G59</f>
        <v>0</v>
      </c>
      <c r="H60" s="13">
        <f t="shared" si="2"/>
        <v>50</v>
      </c>
      <c r="I60" s="29">
        <f t="shared" si="0"/>
        <v>-3.6961549428152027</v>
      </c>
      <c r="J60" s="37" t="s">
        <v>64</v>
      </c>
      <c r="K60" s="29">
        <f t="shared" si="1"/>
        <v>-0.38210670711903005</v>
      </c>
      <c r="L60" s="39">
        <f t="shared" si="4"/>
        <v>-1</v>
      </c>
    </row>
  </sheetData>
  <conditionalFormatting sqref="F9:F60">
    <cfRule type="top10" dxfId="40" priority="13" stopIfTrue="1" rank="10"/>
  </conditionalFormatting>
  <conditionalFormatting sqref="B9:B60">
    <cfRule type="top10" dxfId="39" priority="10" stopIfTrue="1" rank="10"/>
  </conditionalFormatting>
  <conditionalFormatting sqref="C9:C60">
    <cfRule type="top10" dxfId="38" priority="9" stopIfTrue="1" rank="10"/>
  </conditionalFormatting>
  <conditionalFormatting sqref="D9:D60">
    <cfRule type="top10" dxfId="37" priority="8" stopIfTrue="1" rank="10"/>
  </conditionalFormatting>
  <conditionalFormatting sqref="E9:E60">
    <cfRule type="top10" dxfId="36" priority="7" stopIfTrue="1" rank="10"/>
  </conditionalFormatting>
  <conditionalFormatting sqref="G9:G60">
    <cfRule type="top10" dxfId="35" priority="1" rank="10"/>
  </conditionalFormatting>
  <hyperlinks>
    <hyperlink ref="A5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showGridLines="0" workbookViewId="0"/>
  </sheetViews>
  <sheetFormatPr defaultRowHeight="15"/>
  <cols>
    <col min="8" max="8" width="11.28515625" customWidth="1"/>
    <col min="9" max="10" width="16" customWidth="1"/>
    <col min="11" max="11" width="16.42578125" customWidth="1"/>
    <col min="12" max="12" width="14.7109375" customWidth="1"/>
  </cols>
  <sheetData>
    <row r="1" spans="1:12" ht="23.25">
      <c r="A1" s="20" t="s">
        <v>66</v>
      </c>
    </row>
    <row r="2" spans="1:12" ht="18.75">
      <c r="A2" s="2"/>
    </row>
    <row r="3" spans="1:12">
      <c r="A3" t="s">
        <v>74</v>
      </c>
    </row>
    <row r="4" spans="1:12">
      <c r="A4" t="s">
        <v>61</v>
      </c>
    </row>
    <row r="5" spans="1:12">
      <c r="A5" s="3" t="s">
        <v>57</v>
      </c>
    </row>
    <row r="7" spans="1:12" ht="30" customHeight="1">
      <c r="A7" s="32"/>
      <c r="B7" s="22">
        <v>2007</v>
      </c>
      <c r="C7" s="22">
        <v>2008</v>
      </c>
      <c r="D7" s="22">
        <v>2009</v>
      </c>
      <c r="E7" s="22">
        <v>2010</v>
      </c>
      <c r="F7" s="22">
        <v>2011</v>
      </c>
      <c r="G7" s="22">
        <v>2012</v>
      </c>
      <c r="H7" s="33" t="s">
        <v>62</v>
      </c>
      <c r="I7" s="34" t="s">
        <v>63</v>
      </c>
      <c r="J7" s="34" t="s">
        <v>58</v>
      </c>
      <c r="K7" s="34" t="s">
        <v>65</v>
      </c>
      <c r="L7" s="23" t="s">
        <v>60</v>
      </c>
    </row>
    <row r="8" spans="1:12">
      <c r="A8" s="17" t="s">
        <v>2</v>
      </c>
      <c r="B8" s="24">
        <f>'Annual VC Deals'!B9/(Population!B7/1000000)</f>
        <v>13.936605422586275</v>
      </c>
      <c r="C8" s="24">
        <f>'Annual VC Deals'!C9/(Population!C7/1000000)</f>
        <v>13.693641425283875</v>
      </c>
      <c r="D8" s="24">
        <f>'Annual VC Deals'!D9/(Population!D7/1000000)</f>
        <v>10.204993997685065</v>
      </c>
      <c r="E8" s="24">
        <f>'Annual VC Deals'!E9/(Population!E7/1000000)</f>
        <v>11.69895449630757</v>
      </c>
      <c r="F8" s="24">
        <f>'Annual VC Deals'!F9/(Population!F7/1000000)</f>
        <v>12.635115948787591</v>
      </c>
      <c r="G8" s="24">
        <f>'Annual VC Deals'!G9/(Population!G7/1000000)</f>
        <v>11.780295013246301</v>
      </c>
      <c r="H8" s="24"/>
      <c r="I8" s="24">
        <f>G8-F8</f>
        <v>-0.85482093554129079</v>
      </c>
      <c r="J8" s="40">
        <f>I8/F8</f>
        <v>-6.7654379984009208E-2</v>
      </c>
      <c r="K8" s="25">
        <f>G8-B8</f>
        <v>-2.1563104093399748</v>
      </c>
      <c r="L8" s="38">
        <f>K8/B8</f>
        <v>-0.15472278535240463</v>
      </c>
    </row>
    <row r="9" spans="1:12">
      <c r="A9" s="17" t="s">
        <v>3</v>
      </c>
      <c r="B9" s="24">
        <f>'Annual VC Deals'!B10/(Population!B8/1000000)</f>
        <v>0</v>
      </c>
      <c r="C9" s="24">
        <f>'Annual VC Deals'!C10/(Population!C8/1000000)</f>
        <v>0</v>
      </c>
      <c r="D9" s="24">
        <f>'Annual VC Deals'!D10/(Population!D8/1000000)</f>
        <v>0</v>
      </c>
      <c r="E9" s="24">
        <f>'Annual VC Deals'!E10/(Population!E8/1000000)</f>
        <v>0</v>
      </c>
      <c r="F9" s="24">
        <f>'Annual VC Deals'!F10/(Population!F8/1000000)</f>
        <v>0</v>
      </c>
      <c r="G9" s="24">
        <f>'Annual VC Deals'!G10/(Population!G8/1000000)</f>
        <v>0</v>
      </c>
      <c r="H9" s="35">
        <f>RANK(G9,$G$9:$G$60)</f>
        <v>51</v>
      </c>
      <c r="I9" s="24">
        <f t="shared" ref="I9:I60" si="0">G9-F9</f>
        <v>0</v>
      </c>
      <c r="J9" s="36" t="s">
        <v>64</v>
      </c>
      <c r="K9" s="25">
        <f t="shared" ref="K9:K60" si="1">G9-B9</f>
        <v>0</v>
      </c>
      <c r="L9" s="38" t="s">
        <v>64</v>
      </c>
    </row>
    <row r="10" spans="1:12">
      <c r="A10" s="17" t="s">
        <v>4</v>
      </c>
      <c r="B10" s="24">
        <f>'Annual VC Deals'!B11/(Population!B9/1000000)</f>
        <v>1.7249171177324931</v>
      </c>
      <c r="C10" s="24">
        <f>'Annual VC Deals'!C11/(Population!C9/1000000)</f>
        <v>1.9241195656449737</v>
      </c>
      <c r="D10" s="24">
        <f>'Annual VC Deals'!D11/(Population!D9/1000000)</f>
        <v>2.1237248094381731</v>
      </c>
      <c r="E10" s="24">
        <f>'Annual VC Deals'!E11/(Population!E9/1000000)</f>
        <v>0.41843315195650976</v>
      </c>
      <c r="F10" s="24">
        <f>'Annual VC Deals'!F11/(Population!F9/1000000)</f>
        <v>0.41642895513810868</v>
      </c>
      <c r="G10" s="24">
        <f>'Annual VC Deals'!G11/(Population!G9/1000000)</f>
        <v>1.2442910371850155</v>
      </c>
      <c r="H10" s="35">
        <f t="shared" ref="H10:H60" si="2">RANK(G10,$G$9:$G$60)</f>
        <v>44</v>
      </c>
      <c r="I10" s="24">
        <f t="shared" si="0"/>
        <v>0.82786208204690692</v>
      </c>
      <c r="J10" s="40">
        <f t="shared" ref="J10:J59" si="3">I10/F10</f>
        <v>1.9880031679649808</v>
      </c>
      <c r="K10" s="25">
        <f t="shared" si="1"/>
        <v>-0.48062608054747757</v>
      </c>
      <c r="L10" s="38">
        <f t="shared" ref="L10:L60" si="4">K10/B10</f>
        <v>-0.27863720268443354</v>
      </c>
    </row>
    <row r="11" spans="1:12">
      <c r="A11" s="17" t="s">
        <v>5</v>
      </c>
      <c r="B11" s="24">
        <f>'Annual VC Deals'!B12/(Population!B10/1000000)</f>
        <v>0.70368173319625615</v>
      </c>
      <c r="C11" s="24">
        <f>'Annual VC Deals'!C12/(Population!C10/1000000)</f>
        <v>0</v>
      </c>
      <c r="D11" s="24">
        <f>'Annual VC Deals'!D12/(Population!D10/1000000)</f>
        <v>0</v>
      </c>
      <c r="E11" s="24">
        <f>'Annual VC Deals'!E12/(Population!E10/1000000)</f>
        <v>0.34294517198357427</v>
      </c>
      <c r="F11" s="24">
        <f>'Annual VC Deals'!F12/(Population!F10/1000000)</f>
        <v>0</v>
      </c>
      <c r="G11" s="24">
        <f>'Annual VC Deals'!G12/(Population!G10/1000000)</f>
        <v>0.33908293663455441</v>
      </c>
      <c r="H11" s="35">
        <f t="shared" si="2"/>
        <v>48</v>
      </c>
      <c r="I11" s="24">
        <f t="shared" si="0"/>
        <v>0.33908293663455441</v>
      </c>
      <c r="J11" s="36" t="s">
        <v>64</v>
      </c>
      <c r="K11" s="25">
        <f t="shared" si="1"/>
        <v>-0.36459879656170174</v>
      </c>
      <c r="L11" s="38">
        <f t="shared" si="4"/>
        <v>-0.51813025599744467</v>
      </c>
    </row>
    <row r="12" spans="1:12">
      <c r="A12" s="17" t="s">
        <v>6</v>
      </c>
      <c r="B12" s="24">
        <f>'Annual VC Deals'!B13/(Population!B11/1000000)</f>
        <v>5.3440289357162047</v>
      </c>
      <c r="C12" s="24">
        <f>'Annual VC Deals'!C13/(Population!C11/1000000)</f>
        <v>3.3849398180779482</v>
      </c>
      <c r="D12" s="24">
        <f>'Annual VC Deals'!D13/(Population!D11/1000000)</f>
        <v>2.7290184721195891</v>
      </c>
      <c r="E12" s="24">
        <f>'Annual VC Deals'!E13/(Population!E11/1000000)</f>
        <v>2.5031222538988867</v>
      </c>
      <c r="F12" s="24">
        <f>'Annual VC Deals'!F13/(Population!F11/1000000)</f>
        <v>3.3937497927113056</v>
      </c>
      <c r="G12" s="24">
        <f>'Annual VC Deals'!G13/(Population!G11/1000000)</f>
        <v>2.288938855576351</v>
      </c>
      <c r="H12" s="35">
        <f t="shared" si="2"/>
        <v>32</v>
      </c>
      <c r="I12" s="24">
        <f t="shared" si="0"/>
        <v>-1.1048109371349546</v>
      </c>
      <c r="J12" s="40">
        <f t="shared" si="3"/>
        <v>-0.32554283745600127</v>
      </c>
      <c r="K12" s="25">
        <f t="shared" si="1"/>
        <v>-3.0550900801398537</v>
      </c>
      <c r="L12" s="38">
        <f t="shared" si="4"/>
        <v>-0.57168292254585473</v>
      </c>
    </row>
    <row r="13" spans="1:12">
      <c r="A13" s="17" t="s">
        <v>7</v>
      </c>
      <c r="B13" s="24">
        <f>'Annual VC Deals'!B14/(Population!B12/1000000)</f>
        <v>47.562363975917712</v>
      </c>
      <c r="C13" s="24">
        <f>'Annual VC Deals'!C14/(Population!C12/1000000)</f>
        <v>46.308989047705396</v>
      </c>
      <c r="D13" s="24">
        <f>'Annual VC Deals'!D14/(Population!D12/1000000)</f>
        <v>34.738695747031301</v>
      </c>
      <c r="E13" s="24">
        <f>'Annual VC Deals'!E14/(Population!E12/1000000)</f>
        <v>38.922040923653853</v>
      </c>
      <c r="F13" s="24">
        <f>'Annual VC Deals'!F14/(Population!F12/1000000)</f>
        <v>42.290239879579467</v>
      </c>
      <c r="G13" s="24">
        <f>'Annual VC Deals'!G14/(Population!G12/1000000)</f>
        <v>39.98272409843689</v>
      </c>
      <c r="H13" s="35">
        <f t="shared" si="2"/>
        <v>3</v>
      </c>
      <c r="I13" s="24">
        <f t="shared" si="0"/>
        <v>-2.3075157811425768</v>
      </c>
      <c r="J13" s="40">
        <f t="shared" si="3"/>
        <v>-5.4563790314577962E-2</v>
      </c>
      <c r="K13" s="25">
        <f t="shared" si="1"/>
        <v>-7.5796398774808225</v>
      </c>
      <c r="L13" s="38">
        <f t="shared" si="4"/>
        <v>-0.15936213518147727</v>
      </c>
    </row>
    <row r="14" spans="1:12">
      <c r="A14" s="17" t="s">
        <v>8</v>
      </c>
      <c r="B14" s="24">
        <f>'Annual VC Deals'!B15/(Population!B13/1000000)</f>
        <v>23.336215596893929</v>
      </c>
      <c r="C14" s="24">
        <f>'Annual VC Deals'!C15/(Population!C13/1000000)</f>
        <v>23.301932459652704</v>
      </c>
      <c r="D14" s="24">
        <f>'Annual VC Deals'!D15/(Population!D13/1000000)</f>
        <v>18.50839086855699</v>
      </c>
      <c r="E14" s="24">
        <f>'Annual VC Deals'!E15/(Population!E13/1000000)</f>
        <v>17.298987750725964</v>
      </c>
      <c r="F14" s="24">
        <f>'Annual VC Deals'!F15/(Population!F13/1000000)</f>
        <v>20.911523539339854</v>
      </c>
      <c r="G14" s="24">
        <f>'Annual VC Deals'!G15/(Population!G13/1000000)</f>
        <v>19.084035683676905</v>
      </c>
      <c r="H14" s="35">
        <f t="shared" si="2"/>
        <v>4</v>
      </c>
      <c r="I14" s="24">
        <f t="shared" si="0"/>
        <v>-1.8274878556629481</v>
      </c>
      <c r="J14" s="40">
        <f t="shared" si="3"/>
        <v>-8.7391425700044392E-2</v>
      </c>
      <c r="K14" s="25">
        <f t="shared" si="1"/>
        <v>-4.2521799132170237</v>
      </c>
      <c r="L14" s="38">
        <f t="shared" si="4"/>
        <v>-0.18221377393269339</v>
      </c>
    </row>
    <row r="15" spans="1:12">
      <c r="A15" s="17" t="s">
        <v>9</v>
      </c>
      <c r="B15" s="24">
        <f>'Annual VC Deals'!B16/(Population!B14/1000000)</f>
        <v>10.319228190526204</v>
      </c>
      <c r="C15" s="24">
        <f>'Annual VC Deals'!C16/(Population!C14/1000000)</f>
        <v>11.989955842705482</v>
      </c>
      <c r="D15" s="24">
        <f>'Annual VC Deals'!D16/(Population!D14/1000000)</f>
        <v>11.937624208137594</v>
      </c>
      <c r="E15" s="24">
        <f>'Annual VC Deals'!E16/(Population!E14/1000000)</f>
        <v>17.626829937743715</v>
      </c>
      <c r="F15" s="24">
        <f>'Annual VC Deals'!F16/(Population!F14/1000000)</f>
        <v>15.639360808152798</v>
      </c>
      <c r="G15" s="24">
        <f>'Annual VC Deals'!G16/(Population!G14/1000000)</f>
        <v>14.483279749840335</v>
      </c>
      <c r="H15" s="35">
        <f t="shared" si="2"/>
        <v>8</v>
      </c>
      <c r="I15" s="24">
        <f t="shared" si="0"/>
        <v>-1.1560810583124628</v>
      </c>
      <c r="J15" s="40">
        <f t="shared" si="3"/>
        <v>-7.392124732551715E-2</v>
      </c>
      <c r="K15" s="25">
        <f t="shared" si="1"/>
        <v>4.1640515593141316</v>
      </c>
      <c r="L15" s="38">
        <f t="shared" si="4"/>
        <v>0.40352354676457602</v>
      </c>
    </row>
    <row r="16" spans="1:12">
      <c r="A16" s="17" t="s">
        <v>10</v>
      </c>
      <c r="B16" s="24">
        <f>'Annual VC Deals'!B17/(Population!B15/1000000)</f>
        <v>23.874121986531588</v>
      </c>
      <c r="C16" s="24">
        <f>'Annual VC Deals'!C17/(Population!C15/1000000)</f>
        <v>23.725837776278908</v>
      </c>
      <c r="D16" s="24">
        <f>'Annual VC Deals'!D17/(Population!D15/1000000)</f>
        <v>15.008579904845604</v>
      </c>
      <c r="E16" s="24">
        <f>'Annual VC Deals'!E17/(Population!E15/1000000)</f>
        <v>26.59030816505269</v>
      </c>
      <c r="F16" s="24">
        <f>'Annual VC Deals'!F17/(Population!F15/1000000)</f>
        <v>17.799467957721408</v>
      </c>
      <c r="G16" s="24">
        <f>'Annual VC Deals'!G17/(Population!G15/1000000)</f>
        <v>41.118225969955233</v>
      </c>
      <c r="H16" s="35">
        <f t="shared" si="2"/>
        <v>2</v>
      </c>
      <c r="I16" s="24">
        <f t="shared" si="0"/>
        <v>23.318758012233825</v>
      </c>
      <c r="J16" s="40">
        <f t="shared" si="3"/>
        <v>1.3100817433207688</v>
      </c>
      <c r="K16" s="25">
        <f t="shared" si="1"/>
        <v>17.244103983423646</v>
      </c>
      <c r="L16" s="38">
        <f t="shared" si="4"/>
        <v>0.72229269805824825</v>
      </c>
    </row>
    <row r="17" spans="1:12">
      <c r="A17" s="17" t="s">
        <v>11</v>
      </c>
      <c r="B17" s="24">
        <f>'Annual VC Deals'!B18/(Population!B16/1000000)</f>
        <v>6.9372502589906766</v>
      </c>
      <c r="C17" s="24">
        <f>'Annual VC Deals'!C18/(Population!C16/1000000)</f>
        <v>10.271498531746349</v>
      </c>
      <c r="D17" s="24">
        <f>'Annual VC Deals'!D18/(Population!D16/1000000)</f>
        <v>7.9085143065023811</v>
      </c>
      <c r="E17" s="24">
        <f>'Annual VC Deals'!E18/(Population!E16/1000000)</f>
        <v>10.023008372552994</v>
      </c>
      <c r="F17" s="24">
        <f>'Annual VC Deals'!F18/(Population!F16/1000000)</f>
        <v>11.023717528262056</v>
      </c>
      <c r="G17" s="24">
        <f>'Annual VC Deals'!G18/(Population!G16/1000000)</f>
        <v>8.7232251508027545</v>
      </c>
      <c r="H17" s="35">
        <f t="shared" si="2"/>
        <v>13</v>
      </c>
      <c r="I17" s="24">
        <f t="shared" si="0"/>
        <v>-2.3004923774593014</v>
      </c>
      <c r="J17" s="40">
        <f t="shared" si="3"/>
        <v>-0.20868571528265434</v>
      </c>
      <c r="K17" s="25">
        <f t="shared" si="1"/>
        <v>1.7859748918120779</v>
      </c>
      <c r="L17" s="38">
        <f t="shared" si="4"/>
        <v>0.25744709000478316</v>
      </c>
    </row>
    <row r="18" spans="1:12">
      <c r="A18" s="17" t="s">
        <v>12</v>
      </c>
      <c r="B18" s="24">
        <f>'Annual VC Deals'!B19/(Population!B17/1000000)</f>
        <v>3.2826549763298689</v>
      </c>
      <c r="C18" s="24">
        <f>'Annual VC Deals'!C19/(Population!C17/1000000)</f>
        <v>2.3882051324916502</v>
      </c>
      <c r="D18" s="24">
        <f>'Annual VC Deals'!D19/(Population!D17/1000000)</f>
        <v>1.9959036505023824</v>
      </c>
      <c r="E18" s="24">
        <f>'Annual VC Deals'!E19/(Population!E17/1000000)</f>
        <v>2.4466380268183441</v>
      </c>
      <c r="F18" s="24">
        <f>'Annual VC Deals'!F19/(Population!F17/1000000)</f>
        <v>2.885996525679964</v>
      </c>
      <c r="G18" s="24">
        <f>'Annual VC Deals'!G19/(Population!G17/1000000)</f>
        <v>1.7600559242240015</v>
      </c>
      <c r="H18" s="35">
        <f t="shared" si="2"/>
        <v>37</v>
      </c>
      <c r="I18" s="24">
        <f t="shared" si="0"/>
        <v>-1.1259406014559625</v>
      </c>
      <c r="J18" s="40">
        <f t="shared" si="3"/>
        <v>-0.39013927821367761</v>
      </c>
      <c r="K18" s="25">
        <f t="shared" si="1"/>
        <v>-1.5225990521058674</v>
      </c>
      <c r="L18" s="38">
        <f t="shared" si="4"/>
        <v>-0.46383158238828687</v>
      </c>
    </row>
    <row r="19" spans="1:12">
      <c r="A19" s="17" t="s">
        <v>13</v>
      </c>
      <c r="B19" s="24">
        <f>'Annual VC Deals'!B20/(Population!B18/1000000)</f>
        <v>7.86677996228351</v>
      </c>
      <c r="C19" s="24">
        <f>'Annual VC Deals'!C20/(Population!C18/1000000)</f>
        <v>8.249261330205762</v>
      </c>
      <c r="D19" s="24">
        <f>'Annual VC Deals'!D20/(Population!D18/1000000)</f>
        <v>4.6799280227070108</v>
      </c>
      <c r="E19" s="24">
        <f>'Annual VC Deals'!E20/(Population!E18/1000000)</f>
        <v>7.1224681561158318</v>
      </c>
      <c r="F19" s="24">
        <f>'Annual VC Deals'!F20/(Population!F18/1000000)</f>
        <v>6.1129614139687281</v>
      </c>
      <c r="G19" s="24">
        <f>'Annual VC Deals'!G20/(Population!G18/1000000)</f>
        <v>5.4435785682279487</v>
      </c>
      <c r="H19" s="35">
        <f t="shared" si="2"/>
        <v>20</v>
      </c>
      <c r="I19" s="24">
        <f t="shared" si="0"/>
        <v>-0.66938284574077933</v>
      </c>
      <c r="J19" s="40">
        <f t="shared" si="3"/>
        <v>-0.10950222002238924</v>
      </c>
      <c r="K19" s="25">
        <f t="shared" si="1"/>
        <v>-2.4232013940555612</v>
      </c>
      <c r="L19" s="38">
        <f t="shared" si="4"/>
        <v>-0.30802963927723387</v>
      </c>
    </row>
    <row r="20" spans="1:12">
      <c r="A20" s="17" t="s">
        <v>14</v>
      </c>
      <c r="B20" s="24">
        <f>'Annual VC Deals'!B21/(Population!B19/1000000)</f>
        <v>4.6991303476103354</v>
      </c>
      <c r="C20" s="24">
        <f>'Annual VC Deals'!C21/(Population!C19/1000000)</f>
        <v>5.4369734388313296</v>
      </c>
      <c r="D20" s="24">
        <f>'Annual VC Deals'!D21/(Population!D19/1000000)</f>
        <v>2.3162839393504213</v>
      </c>
      <c r="E20" s="24">
        <f>'Annual VC Deals'!E21/(Population!E19/1000000)</f>
        <v>2.2053942473026189</v>
      </c>
      <c r="F20" s="24">
        <f>'Annual VC Deals'!F21/(Population!F19/1000000)</f>
        <v>2.18211971108735</v>
      </c>
      <c r="G20" s="24">
        <f>'Annual VC Deals'!G21/(Population!G19/1000000)</f>
        <v>2.1546879185930177</v>
      </c>
      <c r="H20" s="35">
        <f t="shared" si="2"/>
        <v>34</v>
      </c>
      <c r="I20" s="24">
        <f t="shared" si="0"/>
        <v>-2.7431792494332363E-2</v>
      </c>
      <c r="J20" s="40">
        <f t="shared" si="3"/>
        <v>-1.2571167546377693E-2</v>
      </c>
      <c r="K20" s="25">
        <f t="shared" si="1"/>
        <v>-2.5444424290173178</v>
      </c>
      <c r="L20" s="38">
        <f t="shared" si="4"/>
        <v>-0.54147091925450663</v>
      </c>
    </row>
    <row r="21" spans="1:12">
      <c r="A21" s="17" t="s">
        <v>15</v>
      </c>
      <c r="B21" s="24">
        <f>'Annual VC Deals'!B22/(Population!B20/1000000)</f>
        <v>1.0071443462777121</v>
      </c>
      <c r="C21" s="24">
        <f>'Annual VC Deals'!C22/(Population!C20/1000000)</f>
        <v>2.6720222900099433</v>
      </c>
      <c r="D21" s="24">
        <f>'Annual VC Deals'!D22/(Population!D20/1000000)</f>
        <v>2.9921645185141843</v>
      </c>
      <c r="E21" s="24">
        <f>'Annual VC Deals'!E22/(Population!E20/1000000)</f>
        <v>0.65652230288328184</v>
      </c>
      <c r="F21" s="24">
        <f>'Annual VC Deals'!F22/(Population!F20/1000000)</f>
        <v>0.97965293508917617</v>
      </c>
      <c r="G21" s="24">
        <f>'Annual VC Deals'!G22/(Population!G20/1000000)</f>
        <v>0.32528936115121204</v>
      </c>
      <c r="H21" s="35">
        <f t="shared" si="2"/>
        <v>49</v>
      </c>
      <c r="I21" s="24">
        <f t="shared" si="0"/>
        <v>-0.65436357393796407</v>
      </c>
      <c r="J21" s="40">
        <f t="shared" si="3"/>
        <v>-0.66795448724746431</v>
      </c>
      <c r="K21" s="25">
        <f t="shared" si="1"/>
        <v>-0.68185498512650011</v>
      </c>
      <c r="L21" s="38">
        <f t="shared" si="4"/>
        <v>-0.67701813314700765</v>
      </c>
    </row>
    <row r="22" spans="1:12">
      <c r="A22" s="17" t="s">
        <v>16</v>
      </c>
      <c r="B22" s="24">
        <f>'Annual VC Deals'!B23/(Population!B21/1000000)</f>
        <v>4.6690167384250074</v>
      </c>
      <c r="C22" s="24">
        <f>'Annual VC Deals'!C23/(Population!C21/1000000)</f>
        <v>3.9279714776897765</v>
      </c>
      <c r="D22" s="24">
        <f>'Annual VC Deals'!D23/(Population!D21/1000000)</f>
        <v>2.5876552027072051</v>
      </c>
      <c r="E22" s="24">
        <f>'Annual VC Deals'!E23/(Population!E21/1000000)</f>
        <v>2.551700644687168</v>
      </c>
      <c r="F22" s="24">
        <f>'Annual VC Deals'!F23/(Population!F21/1000000)</f>
        <v>1.8927623920731109</v>
      </c>
      <c r="G22" s="24">
        <f>'Annual VC Deals'!G23/(Population!G21/1000000)</f>
        <v>2.5066928699628006</v>
      </c>
      <c r="H22" s="35">
        <f t="shared" si="2"/>
        <v>31</v>
      </c>
      <c r="I22" s="24">
        <f t="shared" si="0"/>
        <v>0.61393047788968969</v>
      </c>
      <c r="J22" s="40">
        <f t="shared" si="3"/>
        <v>0.32435686616599663</v>
      </c>
      <c r="K22" s="25">
        <f t="shared" si="1"/>
        <v>-2.1623238684622068</v>
      </c>
      <c r="L22" s="38">
        <f t="shared" si="4"/>
        <v>-0.46312189259608871</v>
      </c>
    </row>
    <row r="23" spans="1:12">
      <c r="A23" s="17" t="s">
        <v>17</v>
      </c>
      <c r="B23" s="24">
        <f>'Annual VC Deals'!B24/(Population!B22/1000000)</f>
        <v>5.9470631563239538</v>
      </c>
      <c r="C23" s="24">
        <f>'Annual VC Deals'!C24/(Population!C22/1000000)</f>
        <v>6.0733691018437028</v>
      </c>
      <c r="D23" s="24">
        <f>'Annual VC Deals'!D24/(Population!D22/1000000)</f>
        <v>4.2601283971716155</v>
      </c>
      <c r="E23" s="24">
        <f>'Annual VC Deals'!E24/(Population!E22/1000000)</f>
        <v>5.8453862600065225</v>
      </c>
      <c r="F23" s="24">
        <f>'Annual VC Deals'!F24/(Population!F22/1000000)</f>
        <v>7.848160931124462</v>
      </c>
      <c r="G23" s="24">
        <f>'Annual VC Deals'!G24/(Population!G22/1000000)</f>
        <v>6.3688058993783043</v>
      </c>
      <c r="H23" s="35">
        <f t="shared" si="2"/>
        <v>16</v>
      </c>
      <c r="I23" s="24">
        <f t="shared" si="0"/>
        <v>-1.4793550317461577</v>
      </c>
      <c r="J23" s="40">
        <f t="shared" si="3"/>
        <v>-0.1884970306711333</v>
      </c>
      <c r="K23" s="25">
        <f t="shared" si="1"/>
        <v>0.42174274305435056</v>
      </c>
      <c r="L23" s="38">
        <f t="shared" si="4"/>
        <v>7.0916136581781572E-2</v>
      </c>
    </row>
    <row r="24" spans="1:12">
      <c r="A24" s="17" t="s">
        <v>18</v>
      </c>
      <c r="B24" s="24">
        <f>'Annual VC Deals'!B25/(Population!B23/1000000)</f>
        <v>2.6788051205517456</v>
      </c>
      <c r="C24" s="24">
        <f>'Annual VC Deals'!C25/(Population!C23/1000000)</f>
        <v>2.1915032600959035</v>
      </c>
      <c r="D24" s="24">
        <f>'Annual VC Deals'!D25/(Population!D23/1000000)</f>
        <v>2.335316224391506</v>
      </c>
      <c r="E24" s="24">
        <f>'Annual VC Deals'!E25/(Population!E23/1000000)</f>
        <v>2.6219184361274452</v>
      </c>
      <c r="F24" s="24">
        <f>'Annual VC Deals'!F25/(Population!F23/1000000)</f>
        <v>2.1482534239323412</v>
      </c>
      <c r="G24" s="24">
        <f>'Annual VC Deals'!G25/(Population!G23/1000000)</f>
        <v>2.6004484396850458</v>
      </c>
      <c r="H24" s="35">
        <f t="shared" si="2"/>
        <v>30</v>
      </c>
      <c r="I24" s="24">
        <f t="shared" si="0"/>
        <v>0.4521950157527046</v>
      </c>
      <c r="J24" s="40">
        <f t="shared" si="3"/>
        <v>0.21049426046065337</v>
      </c>
      <c r="K24" s="25">
        <f t="shared" si="1"/>
        <v>-7.8356680866699779E-2</v>
      </c>
      <c r="L24" s="38">
        <f t="shared" si="4"/>
        <v>-2.9250608887353809E-2</v>
      </c>
    </row>
    <row r="25" spans="1:12">
      <c r="A25" s="17" t="s">
        <v>19</v>
      </c>
      <c r="B25" s="24">
        <f>'Annual VC Deals'!B26/(Population!B24/1000000)</f>
        <v>5.7645484593163383</v>
      </c>
      <c r="C25" s="24">
        <f>'Annual VC Deals'!C26/(Population!C24/1000000)</f>
        <v>8.9369498190267649</v>
      </c>
      <c r="D25" s="24">
        <f>'Annual VC Deals'!D26/(Population!D24/1000000)</f>
        <v>6.0310485474574342</v>
      </c>
      <c r="E25" s="24">
        <f>'Annual VC Deals'!E26/(Population!E24/1000000)</f>
        <v>12.617774659162363</v>
      </c>
      <c r="F25" s="24">
        <f>'Annual VC Deals'!F26/(Population!F24/1000000)</f>
        <v>16.020963779387149</v>
      </c>
      <c r="G25" s="24">
        <f>'Annual VC Deals'!G26/(Population!G24/1000000)</f>
        <v>3.4651175281237601</v>
      </c>
      <c r="H25" s="35">
        <f t="shared" si="2"/>
        <v>28</v>
      </c>
      <c r="I25" s="24">
        <f t="shared" si="0"/>
        <v>-12.555846251263389</v>
      </c>
      <c r="J25" s="40">
        <f t="shared" si="3"/>
        <v>-0.78371354084315203</v>
      </c>
      <c r="K25" s="25">
        <f t="shared" si="1"/>
        <v>-2.2994309311925782</v>
      </c>
      <c r="L25" s="38">
        <f t="shared" si="4"/>
        <v>-0.39889176878656774</v>
      </c>
    </row>
    <row r="26" spans="1:12">
      <c r="A26" s="17" t="s">
        <v>20</v>
      </c>
      <c r="B26" s="24">
        <f>'Annual VC Deals'!B27/(Population!B25/1000000)</f>
        <v>2.1145235344119908</v>
      </c>
      <c r="C26" s="24">
        <f>'Annual VC Deals'!C27/(Population!C25/1000000)</f>
        <v>2.0989143715232355</v>
      </c>
      <c r="D26" s="24">
        <f>'Annual VC Deals'!D27/(Population!D25/1000000)</f>
        <v>2.3179735903996952</v>
      </c>
      <c r="E26" s="24">
        <f>'Annual VC Deals'!E27/(Population!E25/1000000)</f>
        <v>3.4567253703132277</v>
      </c>
      <c r="F26" s="24">
        <f>'Annual VC Deals'!F27/(Population!F25/1000000)</f>
        <v>2.0598001169966467</v>
      </c>
      <c r="G26" s="24">
        <f>'Annual VC Deals'!G27/(Population!G25/1000000)</f>
        <v>1.3697332330384222</v>
      </c>
      <c r="H26" s="35">
        <f t="shared" si="2"/>
        <v>42</v>
      </c>
      <c r="I26" s="24">
        <f t="shared" si="0"/>
        <v>-0.69006688395822446</v>
      </c>
      <c r="J26" s="40">
        <f t="shared" si="3"/>
        <v>-0.33501643109157464</v>
      </c>
      <c r="K26" s="25">
        <f t="shared" si="1"/>
        <v>-0.74479030137356861</v>
      </c>
      <c r="L26" s="38">
        <f t="shared" si="4"/>
        <v>-0.35222606381663224</v>
      </c>
    </row>
    <row r="27" spans="1:12">
      <c r="A27" s="17" t="s">
        <v>21</v>
      </c>
      <c r="B27" s="24">
        <f>'Annual VC Deals'!B28/(Population!B26/1000000)</f>
        <v>1.5995897737768738</v>
      </c>
      <c r="C27" s="24">
        <f>'Annual VC Deals'!C28/(Population!C26/1000000)</f>
        <v>2.2464272259791218</v>
      </c>
      <c r="D27" s="24">
        <f>'Annual VC Deals'!D28/(Population!D26/1000000)</f>
        <v>2.4487564324379196</v>
      </c>
      <c r="E27" s="24">
        <f>'Annual VC Deals'!E28/(Population!E26/1000000)</f>
        <v>0.66175906146682872</v>
      </c>
      <c r="F27" s="24">
        <f>'Annual VC Deals'!F28/(Population!F26/1000000)</f>
        <v>1.7486965652976412</v>
      </c>
      <c r="G27" s="24">
        <f>'Annual VC Deals'!G28/(Population!G26/1000000)</f>
        <v>0.86920751960117293</v>
      </c>
      <c r="H27" s="35">
        <f t="shared" si="2"/>
        <v>47</v>
      </c>
      <c r="I27" s="24">
        <f t="shared" si="0"/>
        <v>-0.87948904569646824</v>
      </c>
      <c r="J27" s="40">
        <f t="shared" si="3"/>
        <v>-0.50293976848223099</v>
      </c>
      <c r="K27" s="25">
        <f t="shared" si="1"/>
        <v>-0.73038225417570091</v>
      </c>
      <c r="L27" s="38">
        <f t="shared" si="4"/>
        <v>-0.45660597870112518</v>
      </c>
    </row>
    <row r="28" spans="1:12">
      <c r="A28" s="17" t="s">
        <v>22</v>
      </c>
      <c r="B28" s="24">
        <f>'Annual VC Deals'!B29/(Population!B27/1000000)</f>
        <v>71.546441718499366</v>
      </c>
      <c r="C28" s="24">
        <f>'Annual VC Deals'!C29/(Population!C27/1000000)</f>
        <v>69.228000816065176</v>
      </c>
      <c r="D28" s="24">
        <f>'Annual VC Deals'!D29/(Population!D27/1000000)</f>
        <v>51.868580789181969</v>
      </c>
      <c r="E28" s="24">
        <f>'Annual VC Deals'!E29/(Population!E27/1000000)</f>
        <v>56.814459096567631</v>
      </c>
      <c r="F28" s="24">
        <f>'Annual VC Deals'!F29/(Population!F27/1000000)</f>
        <v>59.961721651312416</v>
      </c>
      <c r="G28" s="24">
        <f>'Annual VC Deals'!G29/(Population!G27/1000000)</f>
        <v>61.689906207268457</v>
      </c>
      <c r="H28" s="35">
        <f t="shared" si="2"/>
        <v>1</v>
      </c>
      <c r="I28" s="24">
        <f t="shared" si="0"/>
        <v>1.7281845559560409</v>
      </c>
      <c r="J28" s="40">
        <f t="shared" si="3"/>
        <v>2.8821463232922617E-2</v>
      </c>
      <c r="K28" s="25">
        <f t="shared" si="1"/>
        <v>-9.8565355112309092</v>
      </c>
      <c r="L28" s="38">
        <f t="shared" si="4"/>
        <v>-0.13776416093495758</v>
      </c>
    </row>
    <row r="29" spans="1:12">
      <c r="A29" s="17" t="s">
        <v>23</v>
      </c>
      <c r="B29" s="24">
        <f>'Annual VC Deals'!B30/(Population!B28/1000000)</f>
        <v>17.57113024254194</v>
      </c>
      <c r="C29" s="24">
        <f>'Annual VC Deals'!C30/(Population!C28/1000000)</f>
        <v>18.202205294367651</v>
      </c>
      <c r="D29" s="24">
        <f>'Annual VC Deals'!D30/(Population!D28/1000000)</f>
        <v>13.510009162242577</v>
      </c>
      <c r="E29" s="24">
        <f>'Annual VC Deals'!E30/(Population!E28/1000000)</f>
        <v>12.990270114480653</v>
      </c>
      <c r="F29" s="24">
        <f>'Annual VC Deals'!F30/(Population!F28/1000000)</f>
        <v>12.525116719503787</v>
      </c>
      <c r="G29" s="24">
        <f>'Annual VC Deals'!G30/(Population!G28/1000000)</f>
        <v>9.176552277543804</v>
      </c>
      <c r="H29" s="35">
        <f t="shared" si="2"/>
        <v>12</v>
      </c>
      <c r="I29" s="24">
        <f t="shared" si="0"/>
        <v>-3.3485644419599829</v>
      </c>
      <c r="J29" s="40">
        <f t="shared" si="3"/>
        <v>-0.26734796305296582</v>
      </c>
      <c r="K29" s="25">
        <f t="shared" si="1"/>
        <v>-8.3945779649981365</v>
      </c>
      <c r="L29" s="38">
        <f t="shared" si="4"/>
        <v>-0.47774832063300038</v>
      </c>
    </row>
    <row r="30" spans="1:12">
      <c r="A30" s="17" t="s">
        <v>24</v>
      </c>
      <c r="B30" s="24">
        <f>'Annual VC Deals'!B31/(Population!B29/1000000)</f>
        <v>6.0729912822210146</v>
      </c>
      <c r="C30" s="24">
        <f>'Annual VC Deals'!C31/(Population!C29/1000000)</f>
        <v>3.0310125627893196</v>
      </c>
      <c r="D30" s="24">
        <f>'Annual VC Deals'!D31/(Population!D29/1000000)</f>
        <v>3.0342084243279799</v>
      </c>
      <c r="E30" s="24">
        <f>'Annual VC Deals'!E31/(Population!E29/1000000)</f>
        <v>5.2696518491584747</v>
      </c>
      <c r="F30" s="24">
        <f>'Annual VC Deals'!F31/(Population!F29/1000000)</f>
        <v>3.7645273108927353</v>
      </c>
      <c r="G30" s="24">
        <f>'Annual VC Deals'!G31/(Population!G29/1000000)</f>
        <v>4.5140205478215343</v>
      </c>
      <c r="H30" s="35">
        <f t="shared" si="2"/>
        <v>26</v>
      </c>
      <c r="I30" s="24">
        <f t="shared" si="0"/>
        <v>0.74949323692879899</v>
      </c>
      <c r="J30" s="40">
        <f t="shared" si="3"/>
        <v>0.19909358467399751</v>
      </c>
      <c r="K30" s="25">
        <f t="shared" si="1"/>
        <v>-1.5589707343994803</v>
      </c>
      <c r="L30" s="38">
        <f t="shared" si="4"/>
        <v>-0.25670557752378881</v>
      </c>
    </row>
    <row r="31" spans="1:12">
      <c r="A31" s="17" t="s">
        <v>25</v>
      </c>
      <c r="B31" s="24">
        <f>'Annual VC Deals'!B32/(Population!B30/1000000)</f>
        <v>2.2883643537703837</v>
      </c>
      <c r="C31" s="24">
        <f>'Annual VC Deals'!C32/(Population!C30/1000000)</f>
        <v>4.3989064318610396</v>
      </c>
      <c r="D31" s="24">
        <f>'Annual VC Deals'!D32/(Population!D30/1000000)</f>
        <v>3.7112350217814387</v>
      </c>
      <c r="E31" s="24">
        <f>'Annual VC Deals'!E32/(Population!E30/1000000)</f>
        <v>3.136496270604757</v>
      </c>
      <c r="F31" s="24">
        <f>'Annual VC Deals'!F32/(Population!F30/1000000)</f>
        <v>3.6451314662227436</v>
      </c>
      <c r="G31" s="24">
        <f>'Annual VC Deals'!G32/(Population!G30/1000000)</f>
        <v>4.7554677761409074</v>
      </c>
      <c r="H31" s="35">
        <f t="shared" si="2"/>
        <v>25</v>
      </c>
      <c r="I31" s="24">
        <f t="shared" si="0"/>
        <v>1.1103363099181638</v>
      </c>
      <c r="J31" s="40">
        <f t="shared" si="3"/>
        <v>0.30460802860115943</v>
      </c>
      <c r="K31" s="25">
        <f t="shared" si="1"/>
        <v>2.4671034223705237</v>
      </c>
      <c r="L31" s="38">
        <f t="shared" si="4"/>
        <v>1.0781077839748918</v>
      </c>
    </row>
    <row r="32" spans="1:12">
      <c r="A32" s="17" t="s">
        <v>26</v>
      </c>
      <c r="B32" s="24">
        <f>'Annual VC Deals'!B33/(Population!B31/1000000)</f>
        <v>11.55800790798901</v>
      </c>
      <c r="C32" s="24">
        <f>'Annual VC Deals'!C33/(Population!C31/1000000)</f>
        <v>9.1768253804989026</v>
      </c>
      <c r="D32" s="24">
        <f>'Annual VC Deals'!D33/(Population!D31/1000000)</f>
        <v>7.0259203291017043</v>
      </c>
      <c r="E32" s="24">
        <f>'Annual VC Deals'!E33/(Population!E31/1000000)</f>
        <v>5.4676489580829299</v>
      </c>
      <c r="F32" s="24">
        <f>'Annual VC Deals'!F33/(Population!F31/1000000)</f>
        <v>8.7934934135798848</v>
      </c>
      <c r="G32" s="24">
        <f>'Annual VC Deals'!G33/(Population!G31/1000000)</f>
        <v>5.0193906496931939</v>
      </c>
      <c r="H32" s="35">
        <f t="shared" si="2"/>
        <v>24</v>
      </c>
      <c r="I32" s="24">
        <f t="shared" si="0"/>
        <v>-3.7741027638866909</v>
      </c>
      <c r="J32" s="40">
        <f t="shared" si="3"/>
        <v>-0.42919265261042944</v>
      </c>
      <c r="K32" s="25">
        <f t="shared" si="1"/>
        <v>-6.5386172582958162</v>
      </c>
      <c r="L32" s="38">
        <f t="shared" si="4"/>
        <v>-0.56572181904947982</v>
      </c>
    </row>
    <row r="33" spans="1:12">
      <c r="A33" s="17" t="s">
        <v>27</v>
      </c>
      <c r="B33" s="24">
        <f>'Annual VC Deals'!B34/(Population!B32/1000000)</f>
        <v>3.0457759824996478</v>
      </c>
      <c r="C33" s="24">
        <f>'Annual VC Deals'!C34/(Population!C32/1000000)</f>
        <v>4.1972118760949479</v>
      </c>
      <c r="D33" s="24">
        <f>'Annual VC Deals'!D34/(Population!D32/1000000)</f>
        <v>2.004148587576283</v>
      </c>
      <c r="E33" s="24">
        <f>'Annual VC Deals'!E34/(Population!E32/1000000)</f>
        <v>2.5046222804185123</v>
      </c>
      <c r="F33" s="24">
        <f>'Annual VC Deals'!F34/(Population!F32/1000000)</f>
        <v>3.8265170309954533</v>
      </c>
      <c r="G33" s="24">
        <f>'Annual VC Deals'!G34/(Population!G32/1000000)</f>
        <v>1.494523071118707</v>
      </c>
      <c r="H33" s="35">
        <f t="shared" si="2"/>
        <v>39</v>
      </c>
      <c r="I33" s="24">
        <f t="shared" si="0"/>
        <v>-2.3319939598767463</v>
      </c>
      <c r="J33" s="40">
        <f t="shared" si="3"/>
        <v>-0.60942991785667999</v>
      </c>
      <c r="K33" s="25">
        <f t="shared" si="1"/>
        <v>-1.5512529113809408</v>
      </c>
      <c r="L33" s="38">
        <f t="shared" si="4"/>
        <v>-0.50931287143049764</v>
      </c>
    </row>
    <row r="34" spans="1:12">
      <c r="A34" s="17" t="s">
        <v>28</v>
      </c>
      <c r="B34" s="24">
        <f>'Annual VC Deals'!B35/(Population!B33/1000000)</f>
        <v>0.34226379434326937</v>
      </c>
      <c r="C34" s="24">
        <f>'Annual VC Deals'!C35/(Population!C33/1000000)</f>
        <v>0</v>
      </c>
      <c r="D34" s="24">
        <f>'Annual VC Deals'!D35/(Population!D33/1000000)</f>
        <v>1.3550153861997103</v>
      </c>
      <c r="E34" s="24">
        <f>'Annual VC Deals'!E35/(Population!E33/1000000)</f>
        <v>0</v>
      </c>
      <c r="F34" s="24">
        <f>'Annual VC Deals'!F35/(Population!F33/1000000)</f>
        <v>0.33573811352782867</v>
      </c>
      <c r="G34" s="24">
        <f>'Annual VC Deals'!G35/(Population!G33/1000000)</f>
        <v>1.3400667219220843</v>
      </c>
      <c r="H34" s="35">
        <f t="shared" si="2"/>
        <v>43</v>
      </c>
      <c r="I34" s="24">
        <f t="shared" si="0"/>
        <v>1.0043286083942555</v>
      </c>
      <c r="J34" s="36" t="s">
        <v>64</v>
      </c>
      <c r="K34" s="25">
        <f t="shared" si="1"/>
        <v>0.99780292757881495</v>
      </c>
      <c r="L34" s="38">
        <f t="shared" si="4"/>
        <v>2.9153037629743581</v>
      </c>
    </row>
    <row r="35" spans="1:12">
      <c r="A35" s="17" t="s">
        <v>29</v>
      </c>
      <c r="B35" s="24">
        <f>'Annual VC Deals'!B36/(Population!B34/1000000)</f>
        <v>1.0446864634751496</v>
      </c>
      <c r="C35" s="24">
        <f>'Annual VC Deals'!C36/(Population!C34/1000000)</f>
        <v>2.0660410005836565</v>
      </c>
      <c r="D35" s="24">
        <f>'Annual VC Deals'!D36/(Population!D34/1000000)</f>
        <v>1.0256525971062238</v>
      </c>
      <c r="E35" s="24">
        <f>'Annual VC Deals'!E36/(Population!E34/1000000)</f>
        <v>3.032094722639135</v>
      </c>
      <c r="F35" s="24">
        <f>'Annual VC Deals'!F36/(Population!F34/1000000)</f>
        <v>2.0036084989065306</v>
      </c>
      <c r="G35" s="24">
        <f>'Annual VC Deals'!G36/(Population!G34/1000000)</f>
        <v>2.9846558840998427</v>
      </c>
      <c r="H35" s="35">
        <f t="shared" si="2"/>
        <v>29</v>
      </c>
      <c r="I35" s="24">
        <f t="shared" si="0"/>
        <v>0.98104738519331214</v>
      </c>
      <c r="J35" s="40">
        <f t="shared" si="3"/>
        <v>0.48964025942628953</v>
      </c>
      <c r="K35" s="25">
        <f t="shared" si="1"/>
        <v>1.9399694206246931</v>
      </c>
      <c r="L35" s="38">
        <f t="shared" si="4"/>
        <v>1.8569872286574718</v>
      </c>
    </row>
    <row r="36" spans="1:12">
      <c r="A36" s="17" t="s">
        <v>30</v>
      </c>
      <c r="B36" s="24">
        <f>'Annual VC Deals'!B37/(Population!B35/1000000)</f>
        <v>7.6124709484940221</v>
      </c>
      <c r="C36" s="24">
        <f>'Annual VC Deals'!C37/(Population!C35/1000000)</f>
        <v>5.947788795966404</v>
      </c>
      <c r="D36" s="24">
        <f>'Annual VC Deals'!D37/(Population!D35/1000000)</f>
        <v>4.1573907107261956</v>
      </c>
      <c r="E36" s="24">
        <f>'Annual VC Deals'!E37/(Population!E35/1000000)</f>
        <v>6.0825445339265984</v>
      </c>
      <c r="F36" s="24">
        <f>'Annual VC Deals'!F37/(Population!F35/1000000)</f>
        <v>4.9707960553833663</v>
      </c>
      <c r="G36" s="24">
        <f>'Annual VC Deals'!G37/(Population!G35/1000000)</f>
        <v>3.5889805172705334</v>
      </c>
      <c r="H36" s="35">
        <f t="shared" si="2"/>
        <v>27</v>
      </c>
      <c r="I36" s="24">
        <f t="shared" si="0"/>
        <v>-1.381815538112833</v>
      </c>
      <c r="J36" s="40">
        <f t="shared" si="3"/>
        <v>-0.27798676966767294</v>
      </c>
      <c r="K36" s="25">
        <f t="shared" si="1"/>
        <v>-4.0234904312234887</v>
      </c>
      <c r="L36" s="38">
        <f t="shared" si="4"/>
        <v>-0.52853934792611024</v>
      </c>
    </row>
    <row r="37" spans="1:12">
      <c r="A37" s="17" t="s">
        <v>31</v>
      </c>
      <c r="B37" s="24">
        <f>'Annual VC Deals'!B38/(Population!B36/1000000)</f>
        <v>1.566902015349372</v>
      </c>
      <c r="C37" s="24">
        <f>'Annual VC Deals'!C38/(Population!C36/1000000)</f>
        <v>6.2361537897886095</v>
      </c>
      <c r="D37" s="24">
        <f>'Annual VC Deals'!D38/(Population!D36/1000000)</f>
        <v>4.6379034202991756</v>
      </c>
      <c r="E37" s="24">
        <f>'Annual VC Deals'!E38/(Population!E36/1000000)</f>
        <v>1.4867876614465552</v>
      </c>
      <c r="F37" s="24">
        <f>'Annual VC Deals'!F38/(Population!F36/1000000)</f>
        <v>1.4621336624108829</v>
      </c>
      <c r="G37" s="24">
        <f>'Annual VC Deals'!G38/(Population!G36/1000000)</f>
        <v>1.4293310159113128</v>
      </c>
      <c r="H37" s="35">
        <f t="shared" si="2"/>
        <v>41</v>
      </c>
      <c r="I37" s="24">
        <f t="shared" si="0"/>
        <v>-3.2802646499570098E-2</v>
      </c>
      <c r="J37" s="40">
        <f t="shared" si="3"/>
        <v>-2.2434779625743976E-2</v>
      </c>
      <c r="K37" s="25">
        <f t="shared" si="1"/>
        <v>-0.13757099943805917</v>
      </c>
      <c r="L37" s="38">
        <f t="shared" si="4"/>
        <v>-8.7798086983368245E-2</v>
      </c>
    </row>
    <row r="38" spans="1:12">
      <c r="A38" s="17" t="s">
        <v>32</v>
      </c>
      <c r="B38" s="24">
        <f>'Annual VC Deals'!B39/(Population!B37/1000000)</f>
        <v>2.2599993672001775</v>
      </c>
      <c r="C38" s="24">
        <f>'Annual VC Deals'!C39/(Population!C37/1000000)</f>
        <v>2.2447331545403375</v>
      </c>
      <c r="D38" s="24">
        <f>'Annual VC Deals'!D39/(Population!D37/1000000)</f>
        <v>0</v>
      </c>
      <c r="E38" s="24">
        <f>'Annual VC Deals'!E39/(Population!E37/1000000)</f>
        <v>2.1901714959035581</v>
      </c>
      <c r="F38" s="24">
        <f>'Annual VC Deals'!F39/(Population!F37/1000000)</f>
        <v>0.54269931039198627</v>
      </c>
      <c r="G38" s="24">
        <f>'Annual VC Deals'!G39/(Population!G37/1000000)</f>
        <v>1.8122961393380261</v>
      </c>
      <c r="H38" s="35">
        <f t="shared" si="2"/>
        <v>36</v>
      </c>
      <c r="I38" s="24">
        <f t="shared" si="0"/>
        <v>1.2695968289460398</v>
      </c>
      <c r="J38" s="36" t="s">
        <v>64</v>
      </c>
      <c r="K38" s="25">
        <f t="shared" si="1"/>
        <v>-0.44770322786215133</v>
      </c>
      <c r="L38" s="38">
        <f t="shared" si="4"/>
        <v>-0.19809882885798896</v>
      </c>
    </row>
    <row r="39" spans="1:12">
      <c r="A39" s="17" t="s">
        <v>33</v>
      </c>
      <c r="B39" s="24">
        <f>'Annual VC Deals'!B40/(Population!B38/1000000)</f>
        <v>18.218489793470646</v>
      </c>
      <c r="C39" s="24">
        <f>'Annual VC Deals'!C40/(Population!C38/1000000)</f>
        <v>20.425578270815933</v>
      </c>
      <c r="D39" s="24">
        <f>'Annual VC Deals'!D40/(Population!D38/1000000)</f>
        <v>9.8144687918766387</v>
      </c>
      <c r="E39" s="24">
        <f>'Annual VC Deals'!E40/(Population!E38/1000000)</f>
        <v>7.5960713119174761</v>
      </c>
      <c r="F39" s="24">
        <f>'Annual VC Deals'!F40/(Population!F38/1000000)</f>
        <v>9.8619778272393894</v>
      </c>
      <c r="G39" s="24">
        <f>'Annual VC Deals'!G40/(Population!G38/1000000)</f>
        <v>5.3001473440961657</v>
      </c>
      <c r="H39" s="35">
        <f t="shared" si="2"/>
        <v>21</v>
      </c>
      <c r="I39" s="24">
        <f t="shared" si="0"/>
        <v>-4.5618304831432237</v>
      </c>
      <c r="J39" s="40">
        <f t="shared" si="3"/>
        <v>-0.46256750553049991</v>
      </c>
      <c r="K39" s="25">
        <f t="shared" si="1"/>
        <v>-12.91834244937448</v>
      </c>
      <c r="L39" s="38">
        <f t="shared" si="4"/>
        <v>-0.70907866655359686</v>
      </c>
    </row>
    <row r="40" spans="1:12">
      <c r="A40" s="17" t="s">
        <v>34</v>
      </c>
      <c r="B40" s="24">
        <f>'Annual VC Deals'!B41/(Population!B39/1000000)</f>
        <v>11.695171040718531</v>
      </c>
      <c r="C40" s="24">
        <f>'Annual VC Deals'!C41/(Population!C39/1000000)</f>
        <v>10.850246058186405</v>
      </c>
      <c r="D40" s="24">
        <f>'Annual VC Deals'!D41/(Population!D39/1000000)</f>
        <v>8.8427087674538711</v>
      </c>
      <c r="E40" s="24">
        <f>'Annual VC Deals'!E41/(Population!E39/1000000)</f>
        <v>8.075620565944039</v>
      </c>
      <c r="F40" s="24">
        <f>'Annual VC Deals'!F41/(Population!F39/1000000)</f>
        <v>7.2552857307234717</v>
      </c>
      <c r="G40" s="24">
        <f>'Annual VC Deals'!G41/(Population!G39/1000000)</f>
        <v>6.0916522929994512</v>
      </c>
      <c r="H40" s="35">
        <f t="shared" si="2"/>
        <v>17</v>
      </c>
      <c r="I40" s="24">
        <f t="shared" si="0"/>
        <v>-1.1636334377240205</v>
      </c>
      <c r="J40" s="40">
        <f t="shared" si="3"/>
        <v>-0.160384233083538</v>
      </c>
      <c r="K40" s="25">
        <f t="shared" si="1"/>
        <v>-5.6035187477190798</v>
      </c>
      <c r="L40" s="38">
        <f t="shared" si="4"/>
        <v>-0.47913097877829836</v>
      </c>
    </row>
    <row r="41" spans="1:12">
      <c r="A41" s="17" t="s">
        <v>35</v>
      </c>
      <c r="B41" s="24">
        <f>'Annual VC Deals'!B42/(Population!B40/1000000)</f>
        <v>13.714418069304541</v>
      </c>
      <c r="C41" s="24">
        <f>'Annual VC Deals'!C42/(Population!C40/1000000)</f>
        <v>9.0599633675481162</v>
      </c>
      <c r="D41" s="24">
        <f>'Annual VC Deals'!D42/(Population!D40/1000000)</f>
        <v>6.4687205020125189</v>
      </c>
      <c r="E41" s="24">
        <f>'Annual VC Deals'!E42/(Population!E40/1000000)</f>
        <v>3.8850435052028018</v>
      </c>
      <c r="F41" s="24">
        <f>'Annual VC Deals'!F42/(Population!F40/1000000)</f>
        <v>4.8025572656928359</v>
      </c>
      <c r="G41" s="24">
        <f>'Annual VC Deals'!G42/(Population!G40/1000000)</f>
        <v>5.7539109812432088</v>
      </c>
      <c r="H41" s="35">
        <f t="shared" si="2"/>
        <v>19</v>
      </c>
      <c r="I41" s="24">
        <f t="shared" si="0"/>
        <v>0.95135371555037285</v>
      </c>
      <c r="J41" s="40">
        <f t="shared" si="3"/>
        <v>0.19809315390081597</v>
      </c>
      <c r="K41" s="25">
        <f t="shared" si="1"/>
        <v>-7.9605070880613322</v>
      </c>
      <c r="L41" s="38">
        <f t="shared" si="4"/>
        <v>-0.58044803999948424</v>
      </c>
    </row>
    <row r="42" spans="1:12">
      <c r="A42" s="17" t="s">
        <v>36</v>
      </c>
      <c r="B42" s="24">
        <f>'Annual VC Deals'!B43/(Population!B41/1000000)</f>
        <v>3.8944570971028356</v>
      </c>
      <c r="C42" s="24">
        <f>'Annual VC Deals'!C43/(Population!C41/1000000)</f>
        <v>2.2937778980736852</v>
      </c>
      <c r="D42" s="24">
        <f>'Annual VC Deals'!D43/(Population!D41/1000000)</f>
        <v>1.5133830353545195</v>
      </c>
      <c r="E42" s="24">
        <f>'Annual VC Deals'!E43/(Population!E41/1000000)</f>
        <v>1.8514740140067714</v>
      </c>
      <c r="F42" s="24">
        <f>'Annual VC Deals'!F43/(Population!F41/1000000)</f>
        <v>1.1015957716347902</v>
      </c>
      <c r="G42" s="24">
        <f>'Annual VC Deals'!G43/(Population!G41/1000000)</f>
        <v>1.449836911470421</v>
      </c>
      <c r="H42" s="35">
        <f t="shared" si="2"/>
        <v>40</v>
      </c>
      <c r="I42" s="24">
        <f t="shared" si="0"/>
        <v>0.34824113983563088</v>
      </c>
      <c r="J42" s="40">
        <f t="shared" si="3"/>
        <v>0.31612425247314996</v>
      </c>
      <c r="K42" s="25">
        <f t="shared" si="1"/>
        <v>-2.4446201856324148</v>
      </c>
      <c r="L42" s="38">
        <f t="shared" si="4"/>
        <v>-0.62771783708980045</v>
      </c>
    </row>
    <row r="43" spans="1:12">
      <c r="A43" s="17" t="s">
        <v>37</v>
      </c>
      <c r="B43" s="24">
        <f>'Annual VC Deals'!B44/(Population!B42/1000000)</f>
        <v>11.223935691585194</v>
      </c>
      <c r="C43" s="24">
        <f>'Annual VC Deals'!C44/(Population!C42/1000000)</f>
        <v>13.406761291690596</v>
      </c>
      <c r="D43" s="24">
        <f>'Annual VC Deals'!D44/(Population!D42/1000000)</f>
        <v>10.388173284760351</v>
      </c>
      <c r="E43" s="24">
        <f>'Annual VC Deals'!E44/(Population!E42/1000000)</f>
        <v>15.274973782262062</v>
      </c>
      <c r="F43" s="24">
        <f>'Annual VC Deals'!F44/(Population!F42/1000000)</f>
        <v>17.723940836560761</v>
      </c>
      <c r="G43" s="24">
        <f>'Annual VC Deals'!G44/(Population!G42/1000000)</f>
        <v>16.913417761776401</v>
      </c>
      <c r="H43" s="35">
        <f t="shared" si="2"/>
        <v>6</v>
      </c>
      <c r="I43" s="24">
        <f t="shared" si="0"/>
        <v>-0.81052307478435992</v>
      </c>
      <c r="J43" s="40">
        <f t="shared" si="3"/>
        <v>-4.5730409633980576E-2</v>
      </c>
      <c r="K43" s="25">
        <f t="shared" si="1"/>
        <v>5.6894820701912074</v>
      </c>
      <c r="L43" s="38">
        <f t="shared" si="4"/>
        <v>0.50690615364597325</v>
      </c>
    </row>
    <row r="44" spans="1:12">
      <c r="A44" s="17" t="s">
        <v>38</v>
      </c>
      <c r="B44" s="24">
        <f>'Annual VC Deals'!B45/(Population!B43/1000000)</f>
        <v>5.7287613766907981</v>
      </c>
      <c r="C44" s="24">
        <f>'Annual VC Deals'!C45/(Population!C43/1000000)</f>
        <v>5.6384103083325643</v>
      </c>
      <c r="D44" s="24">
        <f>'Annual VC Deals'!D45/(Population!D43/1000000)</f>
        <v>5.1114800810386178</v>
      </c>
      <c r="E44" s="24">
        <f>'Annual VC Deals'!E45/(Population!E43/1000000)</f>
        <v>5.4609264643777697</v>
      </c>
      <c r="F44" s="24">
        <f>'Annual VC Deals'!F45/(Population!F43/1000000)</f>
        <v>6.3231104229026185</v>
      </c>
      <c r="G44" s="24">
        <f>'Annual VC Deals'!G45/(Population!G43/1000000)</f>
        <v>5.2840272950327973</v>
      </c>
      <c r="H44" s="35">
        <f t="shared" si="2"/>
        <v>22</v>
      </c>
      <c r="I44" s="24">
        <f t="shared" si="0"/>
        <v>-1.0390831278698212</v>
      </c>
      <c r="J44" s="40">
        <f t="shared" si="3"/>
        <v>-0.16433101090662763</v>
      </c>
      <c r="K44" s="25">
        <f t="shared" si="1"/>
        <v>-0.44473408165800077</v>
      </c>
      <c r="L44" s="38">
        <f t="shared" si="4"/>
        <v>-7.7631804226920009E-2</v>
      </c>
    </row>
    <row r="45" spans="1:12">
      <c r="A45" s="17" t="s">
        <v>39</v>
      </c>
      <c r="B45" s="24">
        <f>'Annual VC Deals'!B46/(Population!B44/1000000)</f>
        <v>1.6610440326162608</v>
      </c>
      <c r="C45" s="24">
        <f>'Annual VC Deals'!C46/(Population!C44/1000000)</f>
        <v>1.3721091375608017</v>
      </c>
      <c r="D45" s="24">
        <f>'Annual VC Deals'!D46/(Population!D44/1000000)</f>
        <v>1.084878154622259</v>
      </c>
      <c r="E45" s="24">
        <f>'Annual VC Deals'!E46/(Population!E44/1000000)</f>
        <v>0.53314126030861941</v>
      </c>
      <c r="F45" s="24">
        <f>'Annual VC Deals'!F46/(Population!F44/1000000)</f>
        <v>1.0549892021855156</v>
      </c>
      <c r="G45" s="24">
        <f>'Annual VC Deals'!G46/(Population!G44/1000000)</f>
        <v>1.8349489622052941</v>
      </c>
      <c r="H45" s="35">
        <f t="shared" si="2"/>
        <v>35</v>
      </c>
      <c r="I45" s="24">
        <f t="shared" si="0"/>
        <v>0.77995976001977851</v>
      </c>
      <c r="J45" s="40">
        <f t="shared" si="3"/>
        <v>0.73930591744826757</v>
      </c>
      <c r="K45" s="25">
        <f t="shared" si="1"/>
        <v>0.17390492958903336</v>
      </c>
      <c r="L45" s="38">
        <f t="shared" si="4"/>
        <v>0.10469615866541533</v>
      </c>
    </row>
    <row r="46" spans="1:12">
      <c r="A46" s="17" t="s">
        <v>40</v>
      </c>
      <c r="B46" s="24">
        <f>'Annual VC Deals'!B47/(Population!B45/1000000)</f>
        <v>10.179597568362025</v>
      </c>
      <c r="C46" s="24">
        <f>'Annual VC Deals'!C47/(Population!C45/1000000)</f>
        <v>8.7232562805462663</v>
      </c>
      <c r="D46" s="24">
        <f>'Annual VC Deals'!D47/(Population!D45/1000000)</f>
        <v>3.9208951560477061</v>
      </c>
      <c r="E46" s="24">
        <f>'Annual VC Deals'!E47/(Population!E45/1000000)</f>
        <v>9.1358193550946805</v>
      </c>
      <c r="F46" s="24">
        <f>'Annual VC Deals'!F47/(Population!F45/1000000)</f>
        <v>9.5561331133184346</v>
      </c>
      <c r="G46" s="24">
        <f>'Annual VC Deals'!G47/(Population!G45/1000000)</f>
        <v>6.9242256343552375</v>
      </c>
      <c r="H46" s="35">
        <f t="shared" si="2"/>
        <v>14</v>
      </c>
      <c r="I46" s="24">
        <f t="shared" si="0"/>
        <v>-2.6319074789631971</v>
      </c>
      <c r="J46" s="40">
        <f t="shared" si="3"/>
        <v>-0.27541553134029634</v>
      </c>
      <c r="K46" s="25">
        <f t="shared" si="1"/>
        <v>-3.2553719340067877</v>
      </c>
      <c r="L46" s="38">
        <f t="shared" si="4"/>
        <v>-0.31979377496458355</v>
      </c>
    </row>
    <row r="47" spans="1:12">
      <c r="A47" s="17" t="s">
        <v>41</v>
      </c>
      <c r="B47" s="24">
        <f>'Annual VC Deals'!B48/(Population!B46/1000000)</f>
        <v>14.054666744286758</v>
      </c>
      <c r="C47" s="24">
        <f>'Annual VC Deals'!C48/(Population!C46/1000000)</f>
        <v>15.517610179806924</v>
      </c>
      <c r="D47" s="24">
        <f>'Annual VC Deals'!D48/(Population!D46/1000000)</f>
        <v>10.86890380440987</v>
      </c>
      <c r="E47" s="24">
        <f>'Annual VC Deals'!E48/(Population!E46/1000000)</f>
        <v>12.67479107653771</v>
      </c>
      <c r="F47" s="24">
        <f>'Annual VC Deals'!F48/(Population!F46/1000000)</f>
        <v>11.849748950120091</v>
      </c>
      <c r="G47" s="24">
        <f>'Annual VC Deals'!G48/(Population!G46/1000000)</f>
        <v>14.259371384230827</v>
      </c>
      <c r="H47" s="35">
        <f t="shared" si="2"/>
        <v>10</v>
      </c>
      <c r="I47" s="24">
        <f t="shared" si="0"/>
        <v>2.4096224341107355</v>
      </c>
      <c r="J47" s="40">
        <f t="shared" si="3"/>
        <v>0.2033479733835471</v>
      </c>
      <c r="K47" s="25">
        <f t="shared" si="1"/>
        <v>0.20470463994406884</v>
      </c>
      <c r="L47" s="38">
        <f t="shared" si="4"/>
        <v>1.4564887497405912E-2</v>
      </c>
    </row>
    <row r="48" spans="1:12">
      <c r="A48" s="17" t="s">
        <v>42</v>
      </c>
      <c r="B48" s="24">
        <f>'Annual VC Deals'!B49/(Population!B47/1000000)</f>
        <v>1.0149103009589635</v>
      </c>
      <c r="C48" s="24">
        <f>'Annual VC Deals'!C49/(Population!C47/1000000)</f>
        <v>0.50574616144985285</v>
      </c>
      <c r="D48" s="24">
        <f>'Annual VC Deals'!D49/(Population!D47/1000000)</f>
        <v>0</v>
      </c>
      <c r="E48" s="24">
        <f>'Annual VC Deals'!E49/(Population!E47/1000000)</f>
        <v>0.26839952557699859</v>
      </c>
      <c r="F48" s="24">
        <f>'Annual VC Deals'!F49/(Population!F47/1000000)</f>
        <v>0</v>
      </c>
      <c r="G48" s="24">
        <f>'Annual VC Deals'!G49/(Population!G47/1000000)</f>
        <v>0.27269623493762346</v>
      </c>
      <c r="H48" s="35">
        <f t="shared" si="2"/>
        <v>50</v>
      </c>
      <c r="I48" s="24">
        <f t="shared" si="0"/>
        <v>0.27269623493762346</v>
      </c>
      <c r="J48" s="36" t="s">
        <v>64</v>
      </c>
      <c r="K48" s="25">
        <f t="shared" si="1"/>
        <v>-0.7422140660213401</v>
      </c>
      <c r="L48" s="38">
        <f t="shared" si="4"/>
        <v>-0.73131001362390402</v>
      </c>
    </row>
    <row r="49" spans="1:12">
      <c r="A49" s="17" t="s">
        <v>43</v>
      </c>
      <c r="B49" s="24">
        <f>'Annual VC Deals'!B50/(Population!B48/1000000)</f>
        <v>3.7914368503017508</v>
      </c>
      <c r="C49" s="24">
        <f>'Annual VC Deals'!C50/(Population!C48/1000000)</f>
        <v>7.5937207523099151</v>
      </c>
      <c r="D49" s="24">
        <f>'Annual VC Deals'!D50/(Population!D48/1000000)</f>
        <v>14.242187448075358</v>
      </c>
      <c r="E49" s="24">
        <f>'Annual VC Deals'!E50/(Population!E48/1000000)</f>
        <v>10.450641146834357</v>
      </c>
      <c r="F49" s="24">
        <f>'Annual VC Deals'!F50/(Population!F48/1000000)</f>
        <v>13.316820475943164</v>
      </c>
      <c r="G49" s="24">
        <f>'Annual VC Deals'!G50/(Population!G48/1000000)</f>
        <v>14.281742601105217</v>
      </c>
      <c r="H49" s="35">
        <f t="shared" si="2"/>
        <v>9</v>
      </c>
      <c r="I49" s="24">
        <f t="shared" si="0"/>
        <v>0.96492212516205278</v>
      </c>
      <c r="J49" s="40">
        <f t="shared" si="3"/>
        <v>7.2458897144794032E-2</v>
      </c>
      <c r="K49" s="25">
        <f t="shared" si="1"/>
        <v>10.490305750803465</v>
      </c>
      <c r="L49" s="38">
        <f t="shared" si="4"/>
        <v>2.7668417449623535</v>
      </c>
    </row>
    <row r="50" spans="1:12">
      <c r="A50" s="17" t="s">
        <v>44</v>
      </c>
      <c r="B50" s="24">
        <f>'Annual VC Deals'!B51/(Population!B49/1000000)</f>
        <v>2.260279298192319</v>
      </c>
      <c r="C50" s="24">
        <f>'Annual VC Deals'!C51/(Population!C49/1000000)</f>
        <v>2.2206036488959158</v>
      </c>
      <c r="D50" s="24">
        <f>'Annual VC Deals'!D51/(Population!D49/1000000)</f>
        <v>1.0961926598062546</v>
      </c>
      <c r="E50" s="24">
        <f>'Annual VC Deals'!E51/(Population!E49/1000000)</f>
        <v>1.9457928067931518</v>
      </c>
      <c r="F50" s="24">
        <f>'Annual VC Deals'!F51/(Population!F49/1000000)</f>
        <v>0.85484150170006612</v>
      </c>
      <c r="G50" s="24">
        <f>'Annual VC Deals'!G51/(Population!G49/1000000)</f>
        <v>1.0584871297491407</v>
      </c>
      <c r="H50" s="35">
        <f t="shared" si="2"/>
        <v>46</v>
      </c>
      <c r="I50" s="24">
        <f t="shared" si="0"/>
        <v>0.2036456280490746</v>
      </c>
      <c r="J50" s="40">
        <f t="shared" si="3"/>
        <v>0.23822618303401782</v>
      </c>
      <c r="K50" s="25">
        <f t="shared" si="1"/>
        <v>-1.2017921684431783</v>
      </c>
      <c r="L50" s="38">
        <f t="shared" si="4"/>
        <v>-0.53170073689756991</v>
      </c>
    </row>
    <row r="51" spans="1:12">
      <c r="A51" s="17" t="s">
        <v>45</v>
      </c>
      <c r="B51" s="24">
        <f>'Annual VC Deals'!B52/(Population!B50/1000000)</f>
        <v>3.7639501402071427</v>
      </c>
      <c r="C51" s="24">
        <f>'Annual VC Deals'!C52/(Population!C50/1000000)</f>
        <v>1.2429586393083183</v>
      </c>
      <c r="D51" s="24">
        <f>'Annual VC Deals'!D52/(Population!D50/1000000)</f>
        <v>3.6928394611901036</v>
      </c>
      <c r="E51" s="24">
        <f>'Annual VC Deals'!E52/(Population!E50/1000000)</f>
        <v>1.2282296298115896</v>
      </c>
      <c r="F51" s="24">
        <f>'Annual VC Deals'!F52/(Population!F50/1000000)</f>
        <v>2.4269429498520778</v>
      </c>
      <c r="G51" s="24">
        <f>'Annual VC Deals'!G52/(Population!G50/1000000)</f>
        <v>1.1999702407380297</v>
      </c>
      <c r="H51" s="35">
        <f t="shared" si="2"/>
        <v>45</v>
      </c>
      <c r="I51" s="24">
        <f t="shared" si="0"/>
        <v>-1.2269727091140481</v>
      </c>
      <c r="J51" s="40">
        <f t="shared" si="3"/>
        <v>-0.50556306203606149</v>
      </c>
      <c r="K51" s="25">
        <f t="shared" si="1"/>
        <v>-2.5639798994691132</v>
      </c>
      <c r="L51" s="38">
        <f t="shared" si="4"/>
        <v>-0.68119390639112154</v>
      </c>
    </row>
    <row r="52" spans="1:12">
      <c r="A52" s="17" t="s">
        <v>46</v>
      </c>
      <c r="B52" s="24">
        <f>'Annual VC Deals'!B53/(Population!B51/1000000)</f>
        <v>3.7259864225054762</v>
      </c>
      <c r="C52" s="24">
        <f>'Annual VC Deals'!C53/(Population!C51/1000000)</f>
        <v>4.3266069018033297</v>
      </c>
      <c r="D52" s="24">
        <f>'Annual VC Deals'!D53/(Population!D51/1000000)</f>
        <v>2.7000181377689016</v>
      </c>
      <c r="E52" s="24">
        <f>'Annual VC Deals'!E53/(Population!E51/1000000)</f>
        <v>4.7273091132277205</v>
      </c>
      <c r="F52" s="24">
        <f>'Annual VC Deals'!F53/(Population!F51/1000000)</f>
        <v>5.7782227529858181</v>
      </c>
      <c r="G52" s="24">
        <f>'Annual VC Deals'!G53/(Population!G51/1000000)</f>
        <v>5.1113317760809194</v>
      </c>
      <c r="H52" s="35">
        <f t="shared" si="2"/>
        <v>23</v>
      </c>
      <c r="I52" s="24">
        <f t="shared" si="0"/>
        <v>-0.66689097690489874</v>
      </c>
      <c r="J52" s="40">
        <f t="shared" si="3"/>
        <v>-0.11541454966586255</v>
      </c>
      <c r="K52" s="25">
        <f t="shared" si="1"/>
        <v>1.3853453535754432</v>
      </c>
      <c r="L52" s="38">
        <f t="shared" si="4"/>
        <v>0.37180633434619209</v>
      </c>
    </row>
    <row r="53" spans="1:12">
      <c r="A53" s="17" t="s">
        <v>47</v>
      </c>
      <c r="B53" s="24">
        <f>'Annual VC Deals'!B54/(Population!B52/1000000)</f>
        <v>8.0544680042760834</v>
      </c>
      <c r="C53" s="24">
        <f>'Annual VC Deals'!C54/(Population!C52/1000000)</f>
        <v>6.8712149172018595</v>
      </c>
      <c r="D53" s="24">
        <f>'Annual VC Deals'!D54/(Population!D52/1000000)</f>
        <v>5.0842734464296333</v>
      </c>
      <c r="E53" s="24">
        <f>'Annual VC Deals'!E54/(Population!E52/1000000)</f>
        <v>6.4822574449621539</v>
      </c>
      <c r="F53" s="24">
        <f>'Annual VC Deals'!F54/(Population!F52/1000000)</f>
        <v>6.5044625091933961</v>
      </c>
      <c r="G53" s="24">
        <f>'Annual VC Deals'!G54/(Population!G52/1000000)</f>
        <v>5.8712463309027525</v>
      </c>
      <c r="H53" s="35">
        <f t="shared" si="2"/>
        <v>18</v>
      </c>
      <c r="I53" s="24">
        <f t="shared" si="0"/>
        <v>-0.63321617829064358</v>
      </c>
      <c r="J53" s="40">
        <f t="shared" si="3"/>
        <v>-9.7351038213481428E-2</v>
      </c>
      <c r="K53" s="25">
        <f t="shared" si="1"/>
        <v>-2.183221673373331</v>
      </c>
      <c r="L53" s="38">
        <f t="shared" si="4"/>
        <v>-0.27105721597183918</v>
      </c>
    </row>
    <row r="54" spans="1:12">
      <c r="A54" s="17" t="s">
        <v>48</v>
      </c>
      <c r="B54" s="24">
        <f>'Annual VC Deals'!B55/(Population!B53/1000000)</f>
        <v>13.889952533902745</v>
      </c>
      <c r="C54" s="24">
        <f>'Annual VC Deals'!C55/(Population!C53/1000000)</f>
        <v>13.932974327028175</v>
      </c>
      <c r="D54" s="24">
        <f>'Annual VC Deals'!D55/(Population!D53/1000000)</f>
        <v>12.210134986633495</v>
      </c>
      <c r="E54" s="24">
        <f>'Annual VC Deals'!E55/(Population!E53/1000000)</f>
        <v>9.7688579662323143</v>
      </c>
      <c r="F54" s="24">
        <f>'Annual VC Deals'!F55/(Population!F53/1000000)</f>
        <v>17.393020500336856</v>
      </c>
      <c r="G54" s="24">
        <f>'Annual VC Deals'!G55/(Population!G53/1000000)</f>
        <v>15.059782081451006</v>
      </c>
      <c r="H54" s="35">
        <f t="shared" si="2"/>
        <v>7</v>
      </c>
      <c r="I54" s="24">
        <f t="shared" si="0"/>
        <v>-2.3332384188858502</v>
      </c>
      <c r="J54" s="40">
        <f t="shared" si="3"/>
        <v>-0.1341479715291925</v>
      </c>
      <c r="K54" s="25">
        <f t="shared" si="1"/>
        <v>1.169829547548261</v>
      </c>
      <c r="L54" s="38">
        <f t="shared" si="4"/>
        <v>8.4221277552455884E-2</v>
      </c>
    </row>
    <row r="55" spans="1:12">
      <c r="A55" s="17" t="s">
        <v>49</v>
      </c>
      <c r="B55" s="24">
        <f>'Annual VC Deals'!B56/(Population!B54/1000000)</f>
        <v>13.083326932002581</v>
      </c>
      <c r="C55" s="24">
        <f>'Annual VC Deals'!C56/(Population!C54/1000000)</f>
        <v>11.416954356812408</v>
      </c>
      <c r="D55" s="24">
        <f>'Annual VC Deals'!D56/(Population!D54/1000000)</f>
        <v>6.2162309596211394</v>
      </c>
      <c r="E55" s="24">
        <f>'Annual VC Deals'!E56/(Population!E54/1000000)</f>
        <v>7.2490721187687983</v>
      </c>
      <c r="F55" s="24">
        <f>'Annual VC Deals'!F56/(Population!F54/1000000)</f>
        <v>9.510160062169275</v>
      </c>
      <c r="G55" s="24">
        <f>'Annual VC Deals'!G56/(Population!G54/1000000)</f>
        <v>9.8951033531329049</v>
      </c>
      <c r="H55" s="35">
        <f t="shared" si="2"/>
        <v>11</v>
      </c>
      <c r="I55" s="24">
        <f t="shared" si="0"/>
        <v>0.38494329096362989</v>
      </c>
      <c r="J55" s="40">
        <f t="shared" si="3"/>
        <v>4.047705700505571E-2</v>
      </c>
      <c r="K55" s="25">
        <f t="shared" si="1"/>
        <v>-3.1882235788696764</v>
      </c>
      <c r="L55" s="38">
        <f t="shared" si="4"/>
        <v>-0.24368599786886738</v>
      </c>
    </row>
    <row r="56" spans="1:12">
      <c r="A56" s="17" t="s">
        <v>50</v>
      </c>
      <c r="B56" s="24">
        <f>'Annual VC Deals'!B57/(Population!B55/1000000)</f>
        <v>11.281952100054799</v>
      </c>
      <c r="C56" s="24">
        <f>'Annual VC Deals'!C57/(Population!C55/1000000)</f>
        <v>12.881431255826836</v>
      </c>
      <c r="D56" s="24">
        <f>'Annual VC Deals'!D57/(Population!D55/1000000)</f>
        <v>11.258363355635616</v>
      </c>
      <c r="E56" s="24">
        <f>'Annual VC Deals'!E57/(Population!E55/1000000)</f>
        <v>11.186737004607338</v>
      </c>
      <c r="F56" s="24">
        <f>'Annual VC Deals'!F57/(Population!F55/1000000)</f>
        <v>12.770760067748883</v>
      </c>
      <c r="G56" s="24">
        <f>'Annual VC Deals'!G57/(Population!G55/1000000)</f>
        <v>6.3896640793851871</v>
      </c>
      <c r="H56" s="35">
        <f t="shared" si="2"/>
        <v>15</v>
      </c>
      <c r="I56" s="24">
        <f t="shared" si="0"/>
        <v>-6.381095988363696</v>
      </c>
      <c r="J56" s="40">
        <f t="shared" si="3"/>
        <v>-0.49966454263583227</v>
      </c>
      <c r="K56" s="25">
        <f t="shared" si="1"/>
        <v>-4.8922880206696115</v>
      </c>
      <c r="L56" s="38">
        <f t="shared" si="4"/>
        <v>-0.43363843218638098</v>
      </c>
    </row>
    <row r="57" spans="1:12">
      <c r="A57" s="17" t="s">
        <v>51</v>
      </c>
      <c r="B57" s="24">
        <f>'Annual VC Deals'!B58/(Population!B56/1000000)</f>
        <v>25.522124665834184</v>
      </c>
      <c r="C57" s="24">
        <f>'Annual VC Deals'!C58/(Population!C56/1000000)</f>
        <v>24.824579318566819</v>
      </c>
      <c r="D57" s="24">
        <f>'Annual VC Deals'!D58/(Population!D56/1000000)</f>
        <v>16.206008377605997</v>
      </c>
      <c r="E57" s="24">
        <f>'Annual VC Deals'!E58/(Population!E56/1000000)</f>
        <v>17.547668688118442</v>
      </c>
      <c r="F57" s="24">
        <f>'Annual VC Deals'!F58/(Population!F56/1000000)</f>
        <v>18.301508717813867</v>
      </c>
      <c r="G57" s="24">
        <f>'Annual VC Deals'!G58/(Population!G56/1000000)</f>
        <v>16.963867831460927</v>
      </c>
      <c r="H57" s="35">
        <f t="shared" si="2"/>
        <v>5</v>
      </c>
      <c r="I57" s="24">
        <f t="shared" si="0"/>
        <v>-1.3376408863529399</v>
      </c>
      <c r="J57" s="40">
        <f t="shared" si="3"/>
        <v>-7.308910467315409E-2</v>
      </c>
      <c r="K57" s="25">
        <f t="shared" si="1"/>
        <v>-8.5582568343732568</v>
      </c>
      <c r="L57" s="38">
        <f t="shared" si="4"/>
        <v>-0.33532697400502776</v>
      </c>
    </row>
    <row r="58" spans="1:12">
      <c r="A58" s="17" t="s">
        <v>52</v>
      </c>
      <c r="B58" s="24">
        <f>'Annual VC Deals'!B59/(Population!B57/1000000)</f>
        <v>4.1059909800304233</v>
      </c>
      <c r="C58" s="24">
        <f>'Annual VC Deals'!C59/(Population!C57/1000000)</f>
        <v>3.5539065429196408</v>
      </c>
      <c r="D58" s="24">
        <f>'Annual VC Deals'!D59/(Population!D57/1000000)</f>
        <v>2.4757841781121579</v>
      </c>
      <c r="E58" s="24">
        <f>'Annual VC Deals'!E59/(Population!E57/1000000)</f>
        <v>3.6926414097027846</v>
      </c>
      <c r="F58" s="24">
        <f>'Annual VC Deals'!F59/(Population!F57/1000000)</f>
        <v>2.6261575445917176</v>
      </c>
      <c r="G58" s="24">
        <f>'Annual VC Deals'!G59/(Population!G57/1000000)</f>
        <v>2.2701879960142484</v>
      </c>
      <c r="H58" s="35">
        <f t="shared" si="2"/>
        <v>33</v>
      </c>
      <c r="I58" s="24">
        <f t="shared" si="0"/>
        <v>-0.35596954857746921</v>
      </c>
      <c r="J58" s="40">
        <f t="shared" si="3"/>
        <v>-0.13554767470464571</v>
      </c>
      <c r="K58" s="25">
        <f t="shared" si="1"/>
        <v>-1.8358029840161749</v>
      </c>
      <c r="L58" s="38">
        <f t="shared" si="4"/>
        <v>-0.44710351117297692</v>
      </c>
    </row>
    <row r="59" spans="1:12">
      <c r="A59" s="17" t="s">
        <v>53</v>
      </c>
      <c r="B59" s="24">
        <f>'Annual VC Deals'!B60/(Population!B58/1000000)</f>
        <v>2.7606037550836517</v>
      </c>
      <c r="C59" s="24">
        <f>'Annual VC Deals'!C60/(Population!C58/1000000)</f>
        <v>1.1020054846812972</v>
      </c>
      <c r="D59" s="24">
        <f>'Annual VC Deals'!D60/(Population!D58/1000000)</f>
        <v>1.6485536414626627</v>
      </c>
      <c r="E59" s="24">
        <f>'Annual VC Deals'!E60/(Population!E58/1000000)</f>
        <v>2.1586686195422109</v>
      </c>
      <c r="F59" s="24">
        <f>'Annual VC Deals'!F60/(Population!F58/1000000)</f>
        <v>1.0779555925414097</v>
      </c>
      <c r="G59" s="24">
        <f>'Annual VC Deals'!G60/(Population!G58/1000000)</f>
        <v>1.6168906868713326</v>
      </c>
      <c r="H59" s="35">
        <f t="shared" si="2"/>
        <v>38</v>
      </c>
      <c r="I59" s="24">
        <f t="shared" si="0"/>
        <v>0.53893509432992293</v>
      </c>
      <c r="J59" s="40">
        <f t="shared" si="3"/>
        <v>0.49996038617817151</v>
      </c>
      <c r="K59" s="25">
        <f t="shared" si="1"/>
        <v>-1.1437130682123191</v>
      </c>
      <c r="L59" s="38">
        <f t="shared" si="4"/>
        <v>-0.41429816434400318</v>
      </c>
    </row>
    <row r="60" spans="1:12">
      <c r="A60" s="18" t="s">
        <v>54</v>
      </c>
      <c r="B60" s="28">
        <f>'Annual VC Deals'!B61/(Population!B59/1000000)</f>
        <v>3.8210670711903001</v>
      </c>
      <c r="C60" s="28">
        <f>'Annual VC Deals'!C61/(Population!C59/1000000)</f>
        <v>1.8762394907135524</v>
      </c>
      <c r="D60" s="28">
        <f>'Annual VC Deals'!D61/(Population!D59/1000000)</f>
        <v>0</v>
      </c>
      <c r="E60" s="28">
        <f>'Annual VC Deals'!E61/(Population!E59/1000000)</f>
        <v>1.774226171255407</v>
      </c>
      <c r="F60" s="28">
        <f>'Annual VC Deals'!F61/(Population!F59/1000000)</f>
        <v>0</v>
      </c>
      <c r="G60" s="28">
        <f>'Annual VC Deals'!G61/(Population!G59/1000000)</f>
        <v>0</v>
      </c>
      <c r="H60" s="52">
        <f t="shared" si="2"/>
        <v>51</v>
      </c>
      <c r="I60" s="28">
        <f t="shared" si="0"/>
        <v>0</v>
      </c>
      <c r="J60" s="37" t="s">
        <v>64</v>
      </c>
      <c r="K60" s="29">
        <f t="shared" si="1"/>
        <v>-3.8210670711903001</v>
      </c>
      <c r="L60" s="39">
        <f t="shared" si="4"/>
        <v>-1</v>
      </c>
    </row>
  </sheetData>
  <conditionalFormatting sqref="F8:F60 G8:H8">
    <cfRule type="top10" dxfId="10" priority="17" stopIfTrue="1" rank="10"/>
  </conditionalFormatting>
  <conditionalFormatting sqref="B9:B60">
    <cfRule type="top10" dxfId="9" priority="11" stopIfTrue="1" rank="10"/>
  </conditionalFormatting>
  <conditionalFormatting sqref="C9:C60">
    <cfRule type="top10" dxfId="8" priority="10" stopIfTrue="1" rank="10"/>
  </conditionalFormatting>
  <conditionalFormatting sqref="D9:D60">
    <cfRule type="top10" dxfId="7" priority="9" stopIfTrue="1" rank="10"/>
  </conditionalFormatting>
  <conditionalFormatting sqref="E9:E60">
    <cfRule type="top10" dxfId="6" priority="8" stopIfTrue="1" rank="10"/>
  </conditionalFormatting>
  <conditionalFormatting sqref="G9:G60">
    <cfRule type="top10" dxfId="0" priority="1" rank="10"/>
  </conditionalFormatting>
  <hyperlinks>
    <hyperlink ref="A5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workbookViewId="0"/>
  </sheetViews>
  <sheetFormatPr defaultRowHeight="15"/>
  <cols>
    <col min="2" max="2" width="11.7109375" bestFit="1" customWidth="1"/>
    <col min="3" max="3" width="13.140625" customWidth="1"/>
    <col min="4" max="4" width="12.7109375" customWidth="1"/>
    <col min="5" max="5" width="13.85546875" customWidth="1"/>
    <col min="6" max="6" width="15.7109375" customWidth="1"/>
    <col min="7" max="7" width="14.28515625" customWidth="1"/>
    <col min="8" max="8" width="13.7109375" customWidth="1"/>
    <col min="9" max="9" width="14.7109375" customWidth="1"/>
    <col min="10" max="10" width="12.28515625" customWidth="1"/>
    <col min="11" max="11" width="15.85546875" customWidth="1"/>
    <col min="12" max="12" width="11.140625" customWidth="1"/>
  </cols>
  <sheetData>
    <row r="1" spans="1:12" ht="23.25">
      <c r="A1" s="20" t="s">
        <v>77</v>
      </c>
    </row>
    <row r="2" spans="1:12" ht="18.75">
      <c r="A2" s="2"/>
    </row>
    <row r="3" spans="1:12">
      <c r="A3" t="s">
        <v>74</v>
      </c>
    </row>
    <row r="5" spans="1:12">
      <c r="A5" s="3"/>
    </row>
    <row r="7" spans="1:12" ht="30">
      <c r="A7" s="32"/>
      <c r="B7" s="22">
        <v>2007</v>
      </c>
      <c r="C7" s="22">
        <v>2008</v>
      </c>
      <c r="D7" s="22">
        <v>2009</v>
      </c>
      <c r="E7" s="22">
        <v>2010</v>
      </c>
      <c r="F7" s="22">
        <v>2011</v>
      </c>
      <c r="G7" s="33">
        <v>2012</v>
      </c>
      <c r="H7" s="33" t="s">
        <v>62</v>
      </c>
      <c r="I7" s="34" t="s">
        <v>63</v>
      </c>
      <c r="J7" s="34" t="s">
        <v>58</v>
      </c>
      <c r="K7" s="34" t="s">
        <v>65</v>
      </c>
      <c r="L7" s="23" t="s">
        <v>59</v>
      </c>
    </row>
    <row r="8" spans="1:12">
      <c r="A8" s="17" t="s">
        <v>2</v>
      </c>
      <c r="B8" s="50">
        <f>'Annual VC Dollars'!B9/'Annual VC Deals'!B9</f>
        <v>7628619.5812514871</v>
      </c>
      <c r="C8" s="50">
        <f>'Annual VC Dollars'!C9/'Annual VC Deals'!C9</f>
        <v>7224689.1554702492</v>
      </c>
      <c r="D8" s="50">
        <f>'Annual VC Dollars'!D9/'Annual VC Deals'!D9</f>
        <v>6543527.8965847427</v>
      </c>
      <c r="E8" s="50">
        <f>'Annual VC Dollars'!E9/'Annual VC Deals'!E9</f>
        <v>6474756.6722037653</v>
      </c>
      <c r="F8" s="50">
        <f>'Annual VC Dollars'!F9/'Annual VC Deals'!F9</f>
        <v>7483568.9611379225</v>
      </c>
      <c r="G8" s="50">
        <f>'Annual VC Dollars'!G9/'Annual VC Deals'!G9</f>
        <v>7172767.7122769067</v>
      </c>
      <c r="H8" s="7"/>
      <c r="I8" s="25">
        <f>G8-F8</f>
        <v>-310801.24886101577</v>
      </c>
      <c r="J8" s="36">
        <f>I8/F8</f>
        <v>-4.1531153180387949E-2</v>
      </c>
      <c r="K8" s="25">
        <f>G8-B8</f>
        <v>-455851.86897458043</v>
      </c>
      <c r="L8" s="38">
        <f>K8/B8</f>
        <v>-5.9755485788661807E-2</v>
      </c>
    </row>
    <row r="9" spans="1:12">
      <c r="A9" s="17" t="s">
        <v>3</v>
      </c>
      <c r="B9" s="11" t="s">
        <v>64</v>
      </c>
      <c r="C9" s="11" t="s">
        <v>64</v>
      </c>
      <c r="D9" s="11" t="s">
        <v>64</v>
      </c>
      <c r="E9" s="11" t="s">
        <v>64</v>
      </c>
      <c r="F9" s="11" t="s">
        <v>64</v>
      </c>
      <c r="G9" s="11" t="s">
        <v>64</v>
      </c>
      <c r="H9" s="7" t="s">
        <v>64</v>
      </c>
      <c r="I9" s="25" t="s">
        <v>64</v>
      </c>
      <c r="J9" s="36" t="s">
        <v>64</v>
      </c>
      <c r="K9" s="25" t="s">
        <v>64</v>
      </c>
      <c r="L9" s="38" t="s">
        <v>64</v>
      </c>
    </row>
    <row r="10" spans="1:12">
      <c r="A10" s="17" t="s">
        <v>4</v>
      </c>
      <c r="B10" s="50">
        <f>'Annual VC Dollars'!B11/'Annual VC Deals'!B11</f>
        <v>4296875</v>
      </c>
      <c r="C10" s="50">
        <f>'Annual VC Dollars'!C11/'Annual VC Deals'!C11</f>
        <v>2536222.222222222</v>
      </c>
      <c r="D10" s="50">
        <f>'Annual VC Dollars'!D11/'Annual VC Deals'!D11</f>
        <v>4317700</v>
      </c>
      <c r="E10" s="50">
        <f>'Annual VC Dollars'!E11/'Annual VC Deals'!E11</f>
        <v>300000</v>
      </c>
      <c r="F10" s="50">
        <f>'Annual VC Dollars'!F11/'Annual VC Deals'!F11</f>
        <v>1757500</v>
      </c>
      <c r="G10" s="50">
        <f>'Annual VC Dollars'!G11/'Annual VC Deals'!G11</f>
        <v>3851000</v>
      </c>
      <c r="H10" s="7">
        <f t="shared" ref="H10:H59" si="0">RANK(G10,$G$9:$G$59)</f>
        <v>30</v>
      </c>
      <c r="I10" s="25">
        <f t="shared" ref="I10:I59" si="1">G10-F10</f>
        <v>2093500</v>
      </c>
      <c r="J10" s="36">
        <f t="shared" ref="J10:J59" si="2">I10/F10</f>
        <v>1.191180654338549</v>
      </c>
      <c r="K10" s="25">
        <f t="shared" ref="K10:K59" si="3">G10-B10</f>
        <v>-445875</v>
      </c>
      <c r="L10" s="38">
        <f t="shared" ref="L10:L59" si="4">K10/B10</f>
        <v>-0.10376727272727272</v>
      </c>
    </row>
    <row r="11" spans="1:12">
      <c r="A11" s="17" t="s">
        <v>5</v>
      </c>
      <c r="B11" s="50">
        <f>'Annual VC Dollars'!B12/'Annual VC Deals'!B12</f>
        <v>3100000</v>
      </c>
      <c r="C11" s="11" t="s">
        <v>64</v>
      </c>
      <c r="D11" s="11" t="s">
        <v>64</v>
      </c>
      <c r="E11" s="50">
        <f>'Annual VC Dollars'!E12/'Annual VC Deals'!E12</f>
        <v>5000100</v>
      </c>
      <c r="F11" s="11" t="s">
        <v>64</v>
      </c>
      <c r="G11" s="50">
        <f>'Annual VC Dollars'!G12/'Annual VC Deals'!G12</f>
        <v>5000000</v>
      </c>
      <c r="H11" s="7">
        <f t="shared" si="0"/>
        <v>18</v>
      </c>
      <c r="I11" s="25" t="s">
        <v>64</v>
      </c>
      <c r="J11" s="36" t="s">
        <v>64</v>
      </c>
      <c r="K11" s="25">
        <f t="shared" si="3"/>
        <v>1900000</v>
      </c>
      <c r="L11" s="38">
        <f t="shared" si="4"/>
        <v>0.61290322580645162</v>
      </c>
    </row>
    <row r="12" spans="1:12">
      <c r="A12" s="17" t="s">
        <v>6</v>
      </c>
      <c r="B12" s="50">
        <f>'Annual VC Dollars'!B13/'Annual VC Deals'!B13</f>
        <v>7007008.823529412</v>
      </c>
      <c r="C12" s="50">
        <f>'Annual VC Dollars'!C13/'Annual VC Deals'!C13</f>
        <v>10384113.636363637</v>
      </c>
      <c r="D12" s="50">
        <f>'Annual VC Dollars'!D13/'Annual VC Deals'!D13</f>
        <v>5149277.777777778</v>
      </c>
      <c r="E12" s="50">
        <f>'Annual VC Dollars'!E13/'Annual VC Deals'!E13</f>
        <v>4901881.25</v>
      </c>
      <c r="F12" s="50">
        <f>'Annual VC Dollars'!F13/'Annual VC Deals'!F13</f>
        <v>10415372.727272727</v>
      </c>
      <c r="G12" s="50">
        <f>'Annual VC Dollars'!G13/'Annual VC Deals'!G13</f>
        <v>14115873.333333334</v>
      </c>
      <c r="H12" s="7">
        <f t="shared" si="0"/>
        <v>1</v>
      </c>
      <c r="I12" s="25">
        <f t="shared" si="1"/>
        <v>3700500.6060606074</v>
      </c>
      <c r="J12" s="36">
        <f t="shared" si="2"/>
        <v>0.3552921919319143</v>
      </c>
      <c r="K12" s="25">
        <f t="shared" si="3"/>
        <v>7108864.5098039219</v>
      </c>
      <c r="L12" s="38">
        <f t="shared" si="4"/>
        <v>1.0145362577441719</v>
      </c>
    </row>
    <row r="13" spans="1:12">
      <c r="A13" s="17" t="s">
        <v>7</v>
      </c>
      <c r="B13" s="50">
        <f>'Annual VC Dollars'!B14/'Annual VC Deals'!B14</f>
        <v>9005984.0975043532</v>
      </c>
      <c r="C13" s="50">
        <f>'Annual VC Dollars'!C14/'Annual VC Deals'!C14</f>
        <v>8794253.3057851233</v>
      </c>
      <c r="D13" s="50">
        <f>'Annual VC Dollars'!D14/'Annual VC Deals'!D14</f>
        <v>8005835.8255451713</v>
      </c>
      <c r="E13" s="50">
        <f>'Annual VC Dollars'!E14/'Annual VC Deals'!E14</f>
        <v>8192766.068965517</v>
      </c>
      <c r="F13" s="50">
        <f>'Annual VC Dollars'!F14/'Annual VC Deals'!F14</f>
        <v>9237001.8193224594</v>
      </c>
      <c r="G13" s="50">
        <f>'Annual VC Dollars'!G14/'Annual VC Deals'!G14</f>
        <v>9263337.8040762655</v>
      </c>
      <c r="H13" s="7">
        <f t="shared" si="0"/>
        <v>2</v>
      </c>
      <c r="I13" s="25">
        <f t="shared" si="1"/>
        <v>26335.984753806144</v>
      </c>
      <c r="J13" s="36">
        <f t="shared" si="2"/>
        <v>2.8511399336000032E-3</v>
      </c>
      <c r="K13" s="25">
        <f t="shared" si="3"/>
        <v>257353.70657191239</v>
      </c>
      <c r="L13" s="38">
        <f t="shared" si="4"/>
        <v>2.857585620689999E-2</v>
      </c>
    </row>
    <row r="14" spans="1:12">
      <c r="A14" s="17" t="s">
        <v>8</v>
      </c>
      <c r="B14" s="50">
        <f>'Annual VC Dollars'!B15/'Annual VC Deals'!B15</f>
        <v>6073356.637168142</v>
      </c>
      <c r="C14" s="50">
        <f>'Annual VC Dollars'!C15/'Annual VC Deals'!C15</f>
        <v>7585433.9130434785</v>
      </c>
      <c r="D14" s="50">
        <f>'Annual VC Dollars'!D15/'Annual VC Deals'!D15</f>
        <v>6721916.1290322579</v>
      </c>
      <c r="E14" s="50">
        <f>'Annual VC Dollars'!E15/'Annual VC Deals'!E15</f>
        <v>5171604.5977011491</v>
      </c>
      <c r="F14" s="50">
        <f>'Annual VC Dollars'!F15/'Annual VC Deals'!F15</f>
        <v>5754264.4859813089</v>
      </c>
      <c r="G14" s="50">
        <f>'Annual VC Dollars'!G15/'Annual VC Deals'!G15</f>
        <v>5653750.5050505055</v>
      </c>
      <c r="H14" s="7">
        <f t="shared" si="0"/>
        <v>15</v>
      </c>
      <c r="I14" s="25">
        <f t="shared" si="1"/>
        <v>-100513.98093080334</v>
      </c>
      <c r="J14" s="36">
        <f t="shared" si="2"/>
        <v>-1.7467737392967975E-2</v>
      </c>
      <c r="K14" s="25">
        <f t="shared" si="3"/>
        <v>-419606.1321176365</v>
      </c>
      <c r="L14" s="38">
        <f t="shared" si="4"/>
        <v>-6.9089657859000453E-2</v>
      </c>
    </row>
    <row r="15" spans="1:12">
      <c r="A15" s="17" t="s">
        <v>9</v>
      </c>
      <c r="B15" s="50">
        <f>'Annual VC Dollars'!B16/'Annual VC Deals'!B16</f>
        <v>7526977.777777778</v>
      </c>
      <c r="C15" s="50">
        <f>'Annual VC Dollars'!C16/'Annual VC Deals'!C16</f>
        <v>5621454.7619047621</v>
      </c>
      <c r="D15" s="50">
        <f>'Annual VC Dollars'!D16/'Annual VC Deals'!D16</f>
        <v>4529526.1904761903</v>
      </c>
      <c r="E15" s="50">
        <f>'Annual VC Dollars'!E16/'Annual VC Deals'!E16</f>
        <v>3462803.1746031744</v>
      </c>
      <c r="F15" s="50">
        <f>'Annual VC Dollars'!F16/'Annual VC Deals'!F16</f>
        <v>2798744.6428571427</v>
      </c>
      <c r="G15" s="50">
        <f>'Annual VC Dollars'!G16/'Annual VC Deals'!G16</f>
        <v>3030332.6923076925</v>
      </c>
      <c r="H15" s="7">
        <f t="shared" si="0"/>
        <v>33</v>
      </c>
      <c r="I15" s="25">
        <f t="shared" si="1"/>
        <v>231588.04945054976</v>
      </c>
      <c r="J15" s="36">
        <f t="shared" si="2"/>
        <v>8.2747116655176312E-2</v>
      </c>
      <c r="K15" s="25">
        <f t="shared" si="3"/>
        <v>-4496645.085470086</v>
      </c>
      <c r="L15" s="38">
        <f t="shared" si="4"/>
        <v>-0.59740379448783887</v>
      </c>
    </row>
    <row r="16" spans="1:12">
      <c r="A16" s="17" t="s">
        <v>10</v>
      </c>
      <c r="B16" s="50">
        <f>'Annual VC Dollars'!B17/'Annual VC Deals'!B17</f>
        <v>4319335.7142857146</v>
      </c>
      <c r="C16" s="50">
        <f>'Annual VC Dollars'!C17/'Annual VC Deals'!C17</f>
        <v>2527000</v>
      </c>
      <c r="D16" s="50">
        <f>'Annual VC Dollars'!D17/'Annual VC Deals'!D17</f>
        <v>6575600</v>
      </c>
      <c r="E16" s="50">
        <f>'Annual VC Dollars'!E17/'Annual VC Deals'!E17</f>
        <v>6715931.25</v>
      </c>
      <c r="F16" s="50">
        <f>'Annual VC Dollars'!F17/'Annual VC Deals'!F17</f>
        <v>4856327.2727272725</v>
      </c>
      <c r="G16" s="50">
        <f>'Annual VC Dollars'!G17/'Annual VC Deals'!G17</f>
        <v>2325053.846153846</v>
      </c>
      <c r="H16" s="7">
        <f t="shared" si="0"/>
        <v>41</v>
      </c>
      <c r="I16" s="25">
        <f t="shared" si="1"/>
        <v>-2531273.4265734265</v>
      </c>
      <c r="J16" s="36">
        <f t="shared" si="2"/>
        <v>-0.52123205138764972</v>
      </c>
      <c r="K16" s="25">
        <f t="shared" si="3"/>
        <v>-1994281.8681318685</v>
      </c>
      <c r="L16" s="38">
        <f t="shared" si="4"/>
        <v>-0.46171031844920196</v>
      </c>
    </row>
    <row r="17" spans="1:12">
      <c r="A17" s="17" t="s">
        <v>11</v>
      </c>
      <c r="B17" s="50">
        <f>'Annual VC Dollars'!B18/'Annual VC Deals'!B18</f>
        <v>1210833.3333333333</v>
      </c>
      <c r="C17" s="50">
        <f>'Annual VC Dollars'!C18/'Annual VC Deals'!C18</f>
        <v>8773988.8888888881</v>
      </c>
      <c r="D17" s="50">
        <f>'Annual VC Dollars'!D18/'Annual VC Deals'!D18</f>
        <v>2944157.1428571427</v>
      </c>
      <c r="E17" s="50">
        <f>'Annual VC Dollars'!E18/'Annual VC Deals'!E18</f>
        <v>3575111.111111111</v>
      </c>
      <c r="F17" s="50">
        <f>'Annual VC Dollars'!F18/'Annual VC Deals'!F18</f>
        <v>2623420</v>
      </c>
      <c r="G17" s="50">
        <f>'Annual VC Dollars'!G18/'Annual VC Deals'!G18</f>
        <v>1186237.5</v>
      </c>
      <c r="H17" s="7">
        <f t="shared" si="0"/>
        <v>46</v>
      </c>
      <c r="I17" s="25">
        <f t="shared" si="1"/>
        <v>-1437182.5</v>
      </c>
      <c r="J17" s="36">
        <f t="shared" si="2"/>
        <v>-0.54782783542093905</v>
      </c>
      <c r="K17" s="25">
        <f t="shared" si="3"/>
        <v>-24595.833333333256</v>
      </c>
      <c r="L17" s="38">
        <f t="shared" si="4"/>
        <v>-2.0313145216792779E-2</v>
      </c>
    </row>
    <row r="18" spans="1:12">
      <c r="A18" s="17" t="s">
        <v>12</v>
      </c>
      <c r="B18" s="50">
        <f>'Annual VC Dollars'!B19/'Annual VC Deals'!B19</f>
        <v>9988986.666666666</v>
      </c>
      <c r="C18" s="50">
        <f>'Annual VC Dollars'!C19/'Annual VC Deals'!C19</f>
        <v>7410050</v>
      </c>
      <c r="D18" s="50">
        <f>'Annual VC Dollars'!D19/'Annual VC Deals'!D19</f>
        <v>9233164.8648648653</v>
      </c>
      <c r="E18" s="50">
        <f>'Annual VC Dollars'!E19/'Annual VC Deals'!E19</f>
        <v>5203980.4347826084</v>
      </c>
      <c r="F18" s="50">
        <f>'Annual VC Dollars'!F19/'Annual VC Deals'!F19</f>
        <v>6296080</v>
      </c>
      <c r="G18" s="50">
        <f>'Annual VC Dollars'!G19/'Annual VC Deals'!G19</f>
        <v>5967305.8823529407</v>
      </c>
      <c r="H18" s="7">
        <f t="shared" si="0"/>
        <v>14</v>
      </c>
      <c r="I18" s="25">
        <f t="shared" si="1"/>
        <v>-328774.11764705926</v>
      </c>
      <c r="J18" s="36">
        <f t="shared" si="2"/>
        <v>-5.2218859615357376E-2</v>
      </c>
      <c r="K18" s="25">
        <f t="shared" si="3"/>
        <v>-4021680.7843137253</v>
      </c>
      <c r="L18" s="38">
        <f t="shared" si="4"/>
        <v>-0.40261148788336143</v>
      </c>
    </row>
    <row r="19" spans="1:12">
      <c r="A19" s="17" t="s">
        <v>13</v>
      </c>
      <c r="B19" s="50">
        <f>'Annual VC Dollars'!B20/'Annual VC Deals'!B20</f>
        <v>5840369.333333333</v>
      </c>
      <c r="C19" s="50">
        <f>'Annual VC Dollars'!C20/'Annual VC Deals'!C20</f>
        <v>5231635</v>
      </c>
      <c r="D19" s="50">
        <f>'Annual VC Dollars'!D20/'Annual VC Deals'!D20</f>
        <v>6817802.1739130439</v>
      </c>
      <c r="E19" s="50">
        <f>'Annual VC Dollars'!E20/'Annual VC Deals'!E20</f>
        <v>4904724.6376811592</v>
      </c>
      <c r="F19" s="50">
        <f>'Annual VC Dollars'!F20/'Annual VC Deals'!F20</f>
        <v>6390801.666666667</v>
      </c>
      <c r="G19" s="50">
        <f>'Annual VC Dollars'!G20/'Annual VC Deals'!G20</f>
        <v>4902987.0370370373</v>
      </c>
      <c r="H19" s="7">
        <f t="shared" si="0"/>
        <v>22</v>
      </c>
      <c r="I19" s="25">
        <f t="shared" si="1"/>
        <v>-1487814.6296296297</v>
      </c>
      <c r="J19" s="36">
        <f t="shared" si="2"/>
        <v>-0.23280563335110482</v>
      </c>
      <c r="K19" s="25">
        <f t="shared" si="3"/>
        <v>-937382.29629629571</v>
      </c>
      <c r="L19" s="38">
        <f t="shared" si="4"/>
        <v>-0.16050051679887409</v>
      </c>
    </row>
    <row r="20" spans="1:12">
      <c r="A20" s="17" t="s">
        <v>14</v>
      </c>
      <c r="B20" s="50">
        <f>'Annual VC Dollars'!B21/'Annual VC Deals'!B21</f>
        <v>816666.66666666663</v>
      </c>
      <c r="C20" s="50">
        <f>'Annual VC Dollars'!C21/'Annual VC Deals'!C21</f>
        <v>1071428.5714285714</v>
      </c>
      <c r="D20" s="50">
        <f>'Annual VC Dollars'!D21/'Annual VC Deals'!D21</f>
        <v>2454666.6666666665</v>
      </c>
      <c r="E20" s="50">
        <f>'Annual VC Dollars'!E21/'Annual VC Deals'!E21</f>
        <v>3166633.3333333335</v>
      </c>
      <c r="F20" s="50">
        <f>'Annual VC Dollars'!F21/'Annual VC Deals'!F21</f>
        <v>200000</v>
      </c>
      <c r="G20" s="50">
        <f>'Annual VC Dollars'!G21/'Annual VC Deals'!G21</f>
        <v>215000</v>
      </c>
      <c r="H20" s="7">
        <f t="shared" si="0"/>
        <v>48</v>
      </c>
      <c r="I20" s="25">
        <f t="shared" si="1"/>
        <v>15000</v>
      </c>
      <c r="J20" s="36">
        <f t="shared" si="2"/>
        <v>7.4999999999999997E-2</v>
      </c>
      <c r="K20" s="25">
        <f t="shared" si="3"/>
        <v>-601666.66666666663</v>
      </c>
      <c r="L20" s="38">
        <f t="shared" si="4"/>
        <v>-0.73673469387755097</v>
      </c>
    </row>
    <row r="21" spans="1:12">
      <c r="A21" s="17" t="s">
        <v>15</v>
      </c>
      <c r="B21" s="50">
        <f>'Annual VC Dollars'!B22/'Annual VC Deals'!B22</f>
        <v>8433333.333333334</v>
      </c>
      <c r="C21" s="50">
        <f>'Annual VC Dollars'!C22/'Annual VC Deals'!C22</f>
        <v>7275312.5</v>
      </c>
      <c r="D21" s="50">
        <f>'Annual VC Dollars'!D22/'Annual VC Deals'!D22</f>
        <v>9339233.333333334</v>
      </c>
      <c r="E21" s="50">
        <f>'Annual VC Dollars'!E22/'Annual VC Deals'!E22</f>
        <v>25750000</v>
      </c>
      <c r="F21" s="50">
        <f>'Annual VC Dollars'!F22/'Annual VC Deals'!F22</f>
        <v>9467333.333333334</v>
      </c>
      <c r="G21" s="50">
        <f>'Annual VC Dollars'!G22/'Annual VC Deals'!G22</f>
        <v>5000000</v>
      </c>
      <c r="H21" s="7">
        <f t="shared" si="0"/>
        <v>18</v>
      </c>
      <c r="I21" s="25">
        <f t="shared" si="1"/>
        <v>-4467333.333333334</v>
      </c>
      <c r="J21" s="36">
        <f t="shared" si="2"/>
        <v>-0.47186817829730304</v>
      </c>
      <c r="K21" s="25">
        <f t="shared" si="3"/>
        <v>-3433333.333333334</v>
      </c>
      <c r="L21" s="38">
        <f t="shared" si="4"/>
        <v>-0.40711462450592889</v>
      </c>
    </row>
    <row r="22" spans="1:12">
      <c r="A22" s="17" t="s">
        <v>16</v>
      </c>
      <c r="B22" s="50">
        <f>'Annual VC Dollars'!B23/'Annual VC Deals'!B23</f>
        <v>2675871.4285714286</v>
      </c>
      <c r="C22" s="50">
        <f>'Annual VC Dollars'!C23/'Annual VC Deals'!C23</f>
        <v>3796333.3333333335</v>
      </c>
      <c r="D22" s="50">
        <f>'Annual VC Dollars'!D23/'Annual VC Deals'!D23</f>
        <v>3651500</v>
      </c>
      <c r="E22" s="50">
        <f>'Annual VC Dollars'!E23/'Annual VC Deals'!E23</f>
        <v>1937500</v>
      </c>
      <c r="F22" s="50">
        <f>'Annual VC Dollars'!F23/'Annual VC Deals'!F23</f>
        <v>1715000</v>
      </c>
      <c r="G22" s="50">
        <f>'Annual VC Dollars'!G23/'Annual VC Deals'!G23</f>
        <v>3787500</v>
      </c>
      <c r="H22" s="7">
        <f t="shared" si="0"/>
        <v>32</v>
      </c>
      <c r="I22" s="25">
        <f t="shared" si="1"/>
        <v>2072500</v>
      </c>
      <c r="J22" s="36">
        <f t="shared" si="2"/>
        <v>1.2084548104956268</v>
      </c>
      <c r="K22" s="25">
        <f t="shared" si="3"/>
        <v>1111628.5714285714</v>
      </c>
      <c r="L22" s="38">
        <f t="shared" si="4"/>
        <v>0.41542675016416547</v>
      </c>
    </row>
    <row r="23" spans="1:12">
      <c r="A23" s="17" t="s">
        <v>17</v>
      </c>
      <c r="B23" s="50">
        <f>'Annual VC Dollars'!B24/'Annual VC Deals'!B24</f>
        <v>6672627.6315789474</v>
      </c>
      <c r="C23" s="50">
        <f>'Annual VC Dollars'!C24/'Annual VC Deals'!C24</f>
        <v>6430935.897435897</v>
      </c>
      <c r="D23" s="50">
        <f>'Annual VC Dollars'!D24/'Annual VC Deals'!D24</f>
        <v>4703820</v>
      </c>
      <c r="E23" s="50">
        <f>'Annual VC Dollars'!E24/'Annual VC Deals'!E24</f>
        <v>8781240</v>
      </c>
      <c r="F23" s="50">
        <f>'Annual VC Dollars'!F24/'Annual VC Deals'!F24</f>
        <v>7621956.435643564</v>
      </c>
      <c r="G23" s="50">
        <f>'Annual VC Dollars'!G24/'Annual VC Deals'!G24</f>
        <v>6586976.8292682925</v>
      </c>
      <c r="H23" s="7">
        <f t="shared" si="0"/>
        <v>11</v>
      </c>
      <c r="I23" s="25">
        <f t="shared" si="1"/>
        <v>-1034979.6063752715</v>
      </c>
      <c r="J23" s="36">
        <f t="shared" si="2"/>
        <v>-0.13578923142820121</v>
      </c>
      <c r="K23" s="25">
        <f t="shared" si="3"/>
        <v>-85650.802310654894</v>
      </c>
      <c r="L23" s="38">
        <f t="shared" si="4"/>
        <v>-1.2836142976914074E-2</v>
      </c>
    </row>
    <row r="24" spans="1:12">
      <c r="A24" s="17" t="s">
        <v>18</v>
      </c>
      <c r="B24" s="50">
        <f>'Annual VC Dollars'!B25/'Annual VC Deals'!B25</f>
        <v>4146688.2352941176</v>
      </c>
      <c r="C24" s="50">
        <f>'Annual VC Dollars'!C25/'Annual VC Deals'!C25</f>
        <v>6692100</v>
      </c>
      <c r="D24" s="50">
        <f>'Annual VC Dollars'!D25/'Annual VC Deals'!D25</f>
        <v>15471860</v>
      </c>
      <c r="E24" s="50">
        <f>'Annual VC Dollars'!E25/'Annual VC Deals'!E25</f>
        <v>4704076.4705882352</v>
      </c>
      <c r="F24" s="50">
        <f>'Annual VC Dollars'!F25/'Annual VC Deals'!F25</f>
        <v>12709078.571428571</v>
      </c>
      <c r="G24" s="50">
        <f>'Annual VC Dollars'!G25/'Annual VC Deals'!G25</f>
        <v>4946252.9411764704</v>
      </c>
      <c r="H24" s="7">
        <f t="shared" si="0"/>
        <v>20</v>
      </c>
      <c r="I24" s="25">
        <f t="shared" si="1"/>
        <v>-7762825.6302521005</v>
      </c>
      <c r="J24" s="36">
        <f t="shared" si="2"/>
        <v>-0.61080947659760321</v>
      </c>
      <c r="K24" s="25">
        <f t="shared" si="3"/>
        <v>799564.70588235278</v>
      </c>
      <c r="L24" s="38">
        <f t="shared" si="4"/>
        <v>0.19282006760887849</v>
      </c>
    </row>
    <row r="25" spans="1:12">
      <c r="A25" s="17" t="s">
        <v>19</v>
      </c>
      <c r="B25" s="50">
        <f>'Annual VC Dollars'!B26/'Annual VC Deals'!B26</f>
        <v>7709443.75</v>
      </c>
      <c r="C25" s="50">
        <f>'Annual VC Dollars'!C26/'Annual VC Deals'!C26</f>
        <v>2378796</v>
      </c>
      <c r="D25" s="50">
        <f>'Annual VC Dollars'!D26/'Annual VC Deals'!D26</f>
        <v>442117.64705882355</v>
      </c>
      <c r="E25" s="50">
        <f>'Annual VC Dollars'!E26/'Annual VC Deals'!E26</f>
        <v>1158722.2222222222</v>
      </c>
      <c r="F25" s="50">
        <f>'Annual VC Dollars'!F26/'Annual VC Deals'!F26</f>
        <v>1244391.3043478262</v>
      </c>
      <c r="G25" s="50">
        <f>'Annual VC Dollars'!G26/'Annual VC Deals'!G26</f>
        <v>4620190</v>
      </c>
      <c r="H25" s="7">
        <f t="shared" si="0"/>
        <v>28</v>
      </c>
      <c r="I25" s="25">
        <f t="shared" si="1"/>
        <v>3375798.6956521738</v>
      </c>
      <c r="J25" s="36">
        <f t="shared" si="2"/>
        <v>2.712811222528912</v>
      </c>
      <c r="K25" s="25">
        <f t="shared" si="3"/>
        <v>-3089253.75</v>
      </c>
      <c r="L25" s="38">
        <f t="shared" si="4"/>
        <v>-0.40071033010650087</v>
      </c>
    </row>
    <row r="26" spans="1:12">
      <c r="A26" s="17" t="s">
        <v>20</v>
      </c>
      <c r="B26" s="50">
        <f>'Annual VC Dollars'!B27/'Annual VC Deals'!B27</f>
        <v>6012244.444444444</v>
      </c>
      <c r="C26" s="50">
        <f>'Annual VC Dollars'!C27/'Annual VC Deals'!C27</f>
        <v>2650333.3333333335</v>
      </c>
      <c r="D26" s="50">
        <f>'Annual VC Dollars'!D27/'Annual VC Deals'!D27</f>
        <v>1760000</v>
      </c>
      <c r="E26" s="50">
        <f>'Annual VC Dollars'!E27/'Annual VC Deals'!E27</f>
        <v>1115326.6666666667</v>
      </c>
      <c r="F26" s="50">
        <f>'Annual VC Dollars'!F27/'Annual VC Deals'!F27</f>
        <v>1394000</v>
      </c>
      <c r="G26" s="50">
        <f>'Annual VC Dollars'!G27/'Annual VC Deals'!G27</f>
        <v>3848833.3333333335</v>
      </c>
      <c r="H26" s="7">
        <f t="shared" si="0"/>
        <v>31</v>
      </c>
      <c r="I26" s="25">
        <f t="shared" si="1"/>
        <v>2454833.3333333335</v>
      </c>
      <c r="J26" s="36">
        <f t="shared" si="2"/>
        <v>1.7609995217599237</v>
      </c>
      <c r="K26" s="25">
        <f t="shared" si="3"/>
        <v>-2163411.1111111105</v>
      </c>
      <c r="L26" s="38">
        <f t="shared" si="4"/>
        <v>-0.35983419022661156</v>
      </c>
    </row>
    <row r="27" spans="1:12">
      <c r="A27" s="17" t="s">
        <v>21</v>
      </c>
      <c r="B27" s="50">
        <f>'Annual VC Dollars'!B28/'Annual VC Deals'!B28</f>
        <v>2157142.8571428573</v>
      </c>
      <c r="C27" s="50">
        <f>'Annual VC Dollars'!C28/'Annual VC Deals'!C28</f>
        <v>1454040</v>
      </c>
      <c r="D27" s="50">
        <f>'Annual VC Dollars'!D28/'Annual VC Deals'!D28</f>
        <v>1183745.4545454546</v>
      </c>
      <c r="E27" s="50">
        <f>'Annual VC Dollars'!E28/'Annual VC Deals'!E28</f>
        <v>5983666.666666667</v>
      </c>
      <c r="F27" s="50">
        <f>'Annual VC Dollars'!F28/'Annual VC Deals'!F28</f>
        <v>2732987.5</v>
      </c>
      <c r="G27" s="50">
        <f>'Annual VC Dollars'!G28/'Annual VC Deals'!G28</f>
        <v>2627100</v>
      </c>
      <c r="H27" s="7">
        <f t="shared" si="0"/>
        <v>36</v>
      </c>
      <c r="I27" s="25">
        <f t="shared" si="1"/>
        <v>-105887.5</v>
      </c>
      <c r="J27" s="36">
        <f t="shared" si="2"/>
        <v>-3.8744231358540791E-2</v>
      </c>
      <c r="K27" s="25">
        <f t="shared" si="3"/>
        <v>469957.14285714272</v>
      </c>
      <c r="L27" s="38">
        <f t="shared" si="4"/>
        <v>0.21786092715231781</v>
      </c>
    </row>
    <row r="28" spans="1:12">
      <c r="A28" s="17" t="s">
        <v>22</v>
      </c>
      <c r="B28" s="50">
        <f>'Annual VC Dollars'!B29/'Annual VC Deals'!B29</f>
        <v>8051440.2150537632</v>
      </c>
      <c r="C28" s="50">
        <f>'Annual VC Dollars'!C29/'Annual VC Deals'!C29</f>
        <v>7495052.0971302427</v>
      </c>
      <c r="D28" s="50">
        <f>'Annual VC Dollars'!D29/'Annual VC Deals'!D29</f>
        <v>6901741.8128654966</v>
      </c>
      <c r="E28" s="50">
        <f>'Annual VC Dollars'!E29/'Annual VC Deals'!E29</f>
        <v>6509145.4301075265</v>
      </c>
      <c r="F28" s="50">
        <f>'Annual VC Dollars'!F29/'Annual VC Deals'!F29</f>
        <v>7930468.6075949371</v>
      </c>
      <c r="G28" s="50">
        <f>'Annual VC Dollars'!G29/'Annual VC Deals'!G29</f>
        <v>7399315.8536585364</v>
      </c>
      <c r="H28" s="7">
        <f t="shared" si="0"/>
        <v>7</v>
      </c>
      <c r="I28" s="25">
        <f t="shared" si="1"/>
        <v>-531152.75393640064</v>
      </c>
      <c r="J28" s="36">
        <f t="shared" si="2"/>
        <v>-6.6976212909754224E-2</v>
      </c>
      <c r="K28" s="25">
        <f t="shared" si="3"/>
        <v>-652124.36139522679</v>
      </c>
      <c r="L28" s="38">
        <f t="shared" si="4"/>
        <v>-8.0994746775359644E-2</v>
      </c>
    </row>
    <row r="29" spans="1:12">
      <c r="A29" s="17" t="s">
        <v>23</v>
      </c>
      <c r="B29" s="50">
        <f>'Annual VC Dollars'!B30/'Annual VC Deals'!B30</f>
        <v>7346557.5757575762</v>
      </c>
      <c r="C29" s="50">
        <f>'Annual VC Dollars'!C30/'Annual VC Deals'!C30</f>
        <v>5057065.0485436898</v>
      </c>
      <c r="D29" s="50">
        <f>'Annual VC Dollars'!D30/'Annual VC Deals'!D30</f>
        <v>5004148.0519480519</v>
      </c>
      <c r="E29" s="50">
        <f>'Annual VC Dollars'!E30/'Annual VC Deals'!E30</f>
        <v>5956217.333333333</v>
      </c>
      <c r="F29" s="50">
        <f>'Annual VC Dollars'!F30/'Annual VC Deals'!F30</f>
        <v>4301738.3561643837</v>
      </c>
      <c r="G29" s="50">
        <f>'Annual VC Dollars'!G30/'Annual VC Deals'!G30</f>
        <v>5102825.9259259263</v>
      </c>
      <c r="H29" s="7">
        <f t="shared" si="0"/>
        <v>17</v>
      </c>
      <c r="I29" s="25">
        <f t="shared" si="1"/>
        <v>801087.5697615426</v>
      </c>
      <c r="J29" s="36">
        <f t="shared" si="2"/>
        <v>0.18622415020048477</v>
      </c>
      <c r="K29" s="25">
        <f t="shared" si="3"/>
        <v>-2243731.6498316498</v>
      </c>
      <c r="L29" s="38">
        <f t="shared" si="4"/>
        <v>-0.30541265438871573</v>
      </c>
    </row>
    <row r="30" spans="1:12">
      <c r="A30" s="17" t="s">
        <v>24</v>
      </c>
      <c r="B30" s="50">
        <f>'Annual VC Dollars'!B31/'Annual VC Deals'!B31</f>
        <v>979237.5</v>
      </c>
      <c r="C30" s="50">
        <f>'Annual VC Dollars'!C31/'Annual VC Deals'!C31</f>
        <v>1348750</v>
      </c>
      <c r="D30" s="50">
        <f>'Annual VC Dollars'!D31/'Annual VC Deals'!D31</f>
        <v>2837500</v>
      </c>
      <c r="E30" s="50">
        <f>'Annual VC Dollars'!E31/'Annual VC Deals'!E31</f>
        <v>618285.71428571432</v>
      </c>
      <c r="F30" s="50">
        <f>'Annual VC Dollars'!F31/'Annual VC Deals'!F31</f>
        <v>7725800</v>
      </c>
      <c r="G30" s="50">
        <f>'Annual VC Dollars'!G31/'Annual VC Deals'!G31</f>
        <v>2131200</v>
      </c>
      <c r="H30" s="7">
        <f t="shared" si="0"/>
        <v>42</v>
      </c>
      <c r="I30" s="25">
        <f t="shared" si="1"/>
        <v>-5594600</v>
      </c>
      <c r="J30" s="36">
        <f t="shared" si="2"/>
        <v>-0.7241450723549665</v>
      </c>
      <c r="K30" s="25">
        <f t="shared" si="3"/>
        <v>1151962.5</v>
      </c>
      <c r="L30" s="38">
        <f t="shared" si="4"/>
        <v>1.1763872400719948</v>
      </c>
    </row>
    <row r="31" spans="1:12">
      <c r="A31" s="17" t="s">
        <v>25</v>
      </c>
      <c r="B31" s="50">
        <f>'Annual VC Dollars'!B32/'Annual VC Deals'!B32</f>
        <v>4769465.2173913047</v>
      </c>
      <c r="C31" s="50">
        <f>'Annual VC Dollars'!C32/'Annual VC Deals'!C32</f>
        <v>4637125</v>
      </c>
      <c r="D31" s="50">
        <f>'Annual VC Dollars'!D32/'Annual VC Deals'!D32</f>
        <v>4823102.702702703</v>
      </c>
      <c r="E31" s="50">
        <f>'Annual VC Dollars'!E32/'Annual VC Deals'!E32</f>
        <v>4892209.6774193551</v>
      </c>
      <c r="F31" s="50">
        <f>'Annual VC Dollars'!F32/'Annual VC Deals'!F32</f>
        <v>2354247.222222222</v>
      </c>
      <c r="G31" s="50">
        <f>'Annual VC Dollars'!G32/'Annual VC Deals'!G32</f>
        <v>4942680.8510638298</v>
      </c>
      <c r="H31" s="7">
        <f t="shared" si="0"/>
        <v>21</v>
      </c>
      <c r="I31" s="25">
        <f t="shared" si="1"/>
        <v>2588433.6288416078</v>
      </c>
      <c r="J31" s="36">
        <f t="shared" si="2"/>
        <v>1.0994740078309755</v>
      </c>
      <c r="K31" s="25">
        <f t="shared" si="3"/>
        <v>173215.63367252517</v>
      </c>
      <c r="L31" s="38">
        <f t="shared" si="4"/>
        <v>3.6317621741094652E-2</v>
      </c>
    </row>
    <row r="32" spans="1:12">
      <c r="A32" s="17" t="s">
        <v>26</v>
      </c>
      <c r="B32" s="50">
        <f>'Annual VC Dollars'!B33/'Annual VC Deals'!B33</f>
        <v>6876063.333333333</v>
      </c>
      <c r="C32" s="50">
        <f>'Annual VC Dollars'!C33/'Annual VC Deals'!C33</f>
        <v>9967304.166666666</v>
      </c>
      <c r="D32" s="50">
        <f>'Annual VC Dollars'!D33/'Annual VC Deals'!D33</f>
        <v>7629751.3513513515</v>
      </c>
      <c r="E32" s="50">
        <f>'Annual VC Dollars'!E33/'Annual VC Deals'!E33</f>
        <v>4790051.7241379311</v>
      </c>
      <c r="F32" s="50">
        <f>'Annual VC Dollars'!F33/'Annual VC Deals'!F33</f>
        <v>5837340.4255319145</v>
      </c>
      <c r="G32" s="50">
        <f>'Annual VC Dollars'!G33/'Annual VC Deals'!G33</f>
        <v>8353807.4074074076</v>
      </c>
      <c r="H32" s="7">
        <f t="shared" si="0"/>
        <v>3</v>
      </c>
      <c r="I32" s="25">
        <f t="shared" si="1"/>
        <v>2516466.9818754932</v>
      </c>
      <c r="J32" s="36">
        <f t="shared" si="2"/>
        <v>0.43109820542052518</v>
      </c>
      <c r="K32" s="25">
        <f t="shared" si="3"/>
        <v>1477744.0740740746</v>
      </c>
      <c r="L32" s="38">
        <f t="shared" si="4"/>
        <v>0.21491135297</v>
      </c>
    </row>
    <row r="33" spans="1:12">
      <c r="A33" s="17" t="s">
        <v>27</v>
      </c>
      <c r="B33" s="50">
        <f>'Annual VC Dollars'!B34/'Annual VC Deals'!B34</f>
        <v>2642455.5555555555</v>
      </c>
      <c r="C33" s="50">
        <f>'Annual VC Dollars'!C34/'Annual VC Deals'!C34</f>
        <v>3699128</v>
      </c>
      <c r="D33" s="50">
        <f>'Annual VC Dollars'!D34/'Annual VC Deals'!D34</f>
        <v>1453325</v>
      </c>
      <c r="E33" s="50">
        <f>'Annual VC Dollars'!E34/'Annual VC Deals'!E34</f>
        <v>6465166.666666667</v>
      </c>
      <c r="F33" s="50">
        <f>'Annual VC Dollars'!F34/'Annual VC Deals'!F34</f>
        <v>5844143.4782608692</v>
      </c>
      <c r="G33" s="50">
        <f>'Annual VC Dollars'!G34/'Annual VC Deals'!G34</f>
        <v>2355111.111111111</v>
      </c>
      <c r="H33" s="7">
        <f t="shared" si="0"/>
        <v>40</v>
      </c>
      <c r="I33" s="25">
        <f t="shared" si="1"/>
        <v>-3489032.3671497582</v>
      </c>
      <c r="J33" s="36">
        <f t="shared" si="2"/>
        <v>-0.5970134682915148</v>
      </c>
      <c r="K33" s="25">
        <f t="shared" si="3"/>
        <v>-287344.4444444445</v>
      </c>
      <c r="L33" s="38">
        <f t="shared" si="4"/>
        <v>-0.10874144840026745</v>
      </c>
    </row>
    <row r="34" spans="1:12">
      <c r="A34" s="17" t="s">
        <v>28</v>
      </c>
      <c r="B34" s="50">
        <f>'Annual VC Dollars'!B35/'Annual VC Deals'!B35</f>
        <v>5000000</v>
      </c>
      <c r="C34" s="11" t="s">
        <v>64</v>
      </c>
      <c r="D34" s="50">
        <f>'Annual VC Dollars'!D35/'Annual VC Deals'!D35</f>
        <v>312500</v>
      </c>
      <c r="E34" s="11" t="s">
        <v>64</v>
      </c>
      <c r="F34" s="50">
        <f>'Annual VC Dollars'!F35/'Annual VC Deals'!F35</f>
        <v>1000000</v>
      </c>
      <c r="G34" s="50">
        <f>'Annual VC Dollars'!G35/'Annual VC Deals'!G35</f>
        <v>2444000</v>
      </c>
      <c r="H34" s="7">
        <f t="shared" si="0"/>
        <v>38</v>
      </c>
      <c r="I34" s="25">
        <f t="shared" si="1"/>
        <v>1444000</v>
      </c>
      <c r="J34" s="36" t="s">
        <v>64</v>
      </c>
      <c r="K34" s="25">
        <f t="shared" si="3"/>
        <v>-2556000</v>
      </c>
      <c r="L34" s="38">
        <f t="shared" si="4"/>
        <v>-0.51119999999999999</v>
      </c>
    </row>
    <row r="35" spans="1:12">
      <c r="A35" s="17" t="s">
        <v>29</v>
      </c>
      <c r="B35" s="50">
        <f>'Annual VC Dollars'!B36/'Annual VC Deals'!B36</f>
        <v>4000000</v>
      </c>
      <c r="C35" s="50">
        <f>'Annual VC Dollars'!C36/'Annual VC Deals'!C36</f>
        <v>7810050</v>
      </c>
      <c r="D35" s="50">
        <f>'Annual VC Dollars'!D36/'Annual VC Deals'!D36</f>
        <v>14530000</v>
      </c>
      <c r="E35" s="50">
        <f>'Annual VC Dollars'!E36/'Annual VC Deals'!E36</f>
        <v>636666.66666666663</v>
      </c>
      <c r="F35" s="50">
        <f>'Annual VC Dollars'!F36/'Annual VC Deals'!F36</f>
        <v>1607500</v>
      </c>
      <c r="G35" s="50">
        <f>'Annual VC Dollars'!G36/'Annual VC Deals'!G36</f>
        <v>1608366.6666666667</v>
      </c>
      <c r="H35" s="7">
        <f t="shared" si="0"/>
        <v>45</v>
      </c>
      <c r="I35" s="25">
        <f t="shared" si="1"/>
        <v>866.66666666674428</v>
      </c>
      <c r="J35" s="36">
        <f t="shared" si="2"/>
        <v>5.3913945049253141E-4</v>
      </c>
      <c r="K35" s="25">
        <f t="shared" si="3"/>
        <v>-2391633.333333333</v>
      </c>
      <c r="L35" s="38">
        <f t="shared" si="4"/>
        <v>-0.59790833333333326</v>
      </c>
    </row>
    <row r="36" spans="1:12">
      <c r="A36" s="17" t="s">
        <v>30</v>
      </c>
      <c r="B36" s="50">
        <f>'Annual VC Dollars'!B37/'Annual VC Deals'!B37</f>
        <v>7565962.3188405801</v>
      </c>
      <c r="C36" s="50">
        <f>'Annual VC Dollars'!C37/'Annual VC Deals'!C37</f>
        <v>8888880</v>
      </c>
      <c r="D36" s="50">
        <f>'Annual VC Dollars'!D37/'Annual VC Deals'!D37</f>
        <v>6536087.179487179</v>
      </c>
      <c r="E36" s="50">
        <f>'Annual VC Dollars'!E37/'Annual VC Deals'!E37</f>
        <v>7388901.7241379311</v>
      </c>
      <c r="F36" s="50">
        <f>'Annual VC Dollars'!F37/'Annual VC Deals'!F37</f>
        <v>6346560.416666667</v>
      </c>
      <c r="G36" s="50">
        <f>'Annual VC Dollars'!G37/'Annual VC Deals'!G37</f>
        <v>4828174.2857142854</v>
      </c>
      <c r="H36" s="7">
        <f t="shared" si="0"/>
        <v>25</v>
      </c>
      <c r="I36" s="25">
        <f t="shared" si="1"/>
        <v>-1518386.1309523815</v>
      </c>
      <c r="J36" s="36">
        <f t="shared" si="2"/>
        <v>-0.23924551745618874</v>
      </c>
      <c r="K36" s="25">
        <f t="shared" si="3"/>
        <v>-2737788.0331262946</v>
      </c>
      <c r="L36" s="38">
        <f t="shared" si="4"/>
        <v>-0.36185589059949713</v>
      </c>
    </row>
    <row r="37" spans="1:12">
      <c r="A37" s="17" t="s">
        <v>31</v>
      </c>
      <c r="B37" s="50">
        <f>'Annual VC Dollars'!B38/'Annual VC Deals'!B38</f>
        <v>150000</v>
      </c>
      <c r="C37" s="50">
        <f>'Annual VC Dollars'!C38/'Annual VC Deals'!C38</f>
        <v>1363975</v>
      </c>
      <c r="D37" s="50">
        <f>'Annual VC Dollars'!D38/'Annual VC Deals'!D38</f>
        <v>1566666.6666666667</v>
      </c>
      <c r="E37" s="50">
        <f>'Annual VC Dollars'!E38/'Annual VC Deals'!E38</f>
        <v>3161000</v>
      </c>
      <c r="F37" s="50">
        <f>'Annual VC Dollars'!F38/'Annual VC Deals'!F38</f>
        <v>4000000</v>
      </c>
      <c r="G37" s="50">
        <f>'Annual VC Dollars'!G38/'Annual VC Deals'!G38</f>
        <v>2400000</v>
      </c>
      <c r="H37" s="7">
        <f t="shared" si="0"/>
        <v>39</v>
      </c>
      <c r="I37" s="25">
        <f t="shared" si="1"/>
        <v>-1600000</v>
      </c>
      <c r="J37" s="36">
        <f t="shared" si="2"/>
        <v>-0.4</v>
      </c>
      <c r="K37" s="25">
        <f t="shared" si="3"/>
        <v>2250000</v>
      </c>
      <c r="L37" s="38">
        <f t="shared" si="4"/>
        <v>15</v>
      </c>
    </row>
    <row r="38" spans="1:12">
      <c r="A38" s="17" t="s">
        <v>32</v>
      </c>
      <c r="B38" s="50">
        <f>'Annual VC Dollars'!B39/'Annual VC Deals'!B39</f>
        <v>725000</v>
      </c>
      <c r="C38" s="50">
        <f>'Annual VC Dollars'!C39/'Annual VC Deals'!C39</f>
        <v>6957500</v>
      </c>
      <c r="D38" s="11" t="s">
        <v>64</v>
      </c>
      <c r="E38" s="50">
        <f>'Annual VC Dollars'!E39/'Annual VC Deals'!E39</f>
        <v>2875000</v>
      </c>
      <c r="F38" s="11" t="s">
        <v>64</v>
      </c>
      <c r="G38" s="50">
        <f>'Annual VC Dollars'!G39/'Annual VC Deals'!G39</f>
        <v>2123000</v>
      </c>
      <c r="H38" s="7">
        <f t="shared" si="0"/>
        <v>43</v>
      </c>
      <c r="I38" s="25" t="s">
        <v>64</v>
      </c>
      <c r="J38" s="36" t="s">
        <v>64</v>
      </c>
      <c r="K38" s="25">
        <f t="shared" si="3"/>
        <v>1398000</v>
      </c>
      <c r="L38" s="38" t="s">
        <v>64</v>
      </c>
    </row>
    <row r="39" spans="1:12">
      <c r="A39" s="17" t="s">
        <v>33</v>
      </c>
      <c r="B39" s="50">
        <f>'Annual VC Dollars'!B40/'Annual VC Deals'!B40</f>
        <v>6403412.5</v>
      </c>
      <c r="C39" s="50">
        <f>'Annual VC Dollars'!C40/'Annual VC Deals'!C40</f>
        <v>7114670.3703703703</v>
      </c>
      <c r="D39" s="50">
        <f>'Annual VC Dollars'!D40/'Annual VC Deals'!D40</f>
        <v>3659953.846153846</v>
      </c>
      <c r="E39" s="50">
        <f>'Annual VC Dollars'!E40/'Annual VC Deals'!E40</f>
        <v>5694410</v>
      </c>
      <c r="F39" s="50">
        <f>'Annual VC Dollars'!F40/'Annual VC Deals'!F40</f>
        <v>4327546.153846154</v>
      </c>
      <c r="G39" s="50">
        <f>'Annual VC Dollars'!G40/'Annual VC Deals'!G40</f>
        <v>6232285.7142857146</v>
      </c>
      <c r="H39" s="7">
        <f t="shared" si="0"/>
        <v>12</v>
      </c>
      <c r="I39" s="25">
        <f t="shared" si="1"/>
        <v>1904739.5604395606</v>
      </c>
      <c r="J39" s="36">
        <f t="shared" si="2"/>
        <v>0.44014309558471199</v>
      </c>
      <c r="K39" s="25">
        <f t="shared" si="3"/>
        <v>-171126.78571428545</v>
      </c>
      <c r="L39" s="38">
        <f t="shared" si="4"/>
        <v>-2.6724310781834754E-2</v>
      </c>
    </row>
    <row r="40" spans="1:12">
      <c r="A40" s="17" t="s">
        <v>34</v>
      </c>
      <c r="B40" s="50">
        <f>'Annual VC Dollars'!B41/'Annual VC Deals'!B41</f>
        <v>6239360.3960396042</v>
      </c>
      <c r="C40" s="50">
        <f>'Annual VC Dollars'!C41/'Annual VC Deals'!C41</f>
        <v>7964929.7872340428</v>
      </c>
      <c r="D40" s="50">
        <f>'Annual VC Dollars'!D41/'Annual VC Deals'!D41</f>
        <v>8650737.6623376627</v>
      </c>
      <c r="E40" s="50">
        <f>'Annual VC Dollars'!E41/'Annual VC Deals'!E41</f>
        <v>6411685.9154929575</v>
      </c>
      <c r="F40" s="50">
        <f>'Annual VC Dollars'!F41/'Annual VC Deals'!F41</f>
        <v>7591568.75</v>
      </c>
      <c r="G40" s="50">
        <f>'Annual VC Dollars'!G41/'Annual VC Deals'!G41</f>
        <v>7950840.7407407407</v>
      </c>
      <c r="H40" s="7">
        <f t="shared" si="0"/>
        <v>5</v>
      </c>
      <c r="I40" s="25">
        <f t="shared" si="1"/>
        <v>359271.99074074067</v>
      </c>
      <c r="J40" s="36">
        <f t="shared" si="2"/>
        <v>4.7325131678579699E-2</v>
      </c>
      <c r="K40" s="25">
        <f t="shared" si="3"/>
        <v>1711480.3447011365</v>
      </c>
      <c r="L40" s="38">
        <f t="shared" si="4"/>
        <v>0.27430381258109215</v>
      </c>
    </row>
    <row r="41" spans="1:12">
      <c r="A41" s="17" t="s">
        <v>35</v>
      </c>
      <c r="B41" s="50">
        <f>'Annual VC Dollars'!B42/'Annual VC Deals'!B42</f>
        <v>4854237.0370370373</v>
      </c>
      <c r="C41" s="50">
        <f>'Annual VC Dollars'!C42/'Annual VC Deals'!C42</f>
        <v>2766233.3333333335</v>
      </c>
      <c r="D41" s="50">
        <f>'Annual VC Dollars'!D42/'Annual VC Deals'!D42</f>
        <v>421307.69230769231</v>
      </c>
      <c r="E41" s="50">
        <f>'Annual VC Dollars'!E42/'Annual VC Deals'!E42</f>
        <v>1260650</v>
      </c>
      <c r="F41" s="50">
        <f>'Annual VC Dollars'!F42/'Annual VC Deals'!F42</f>
        <v>6491910</v>
      </c>
      <c r="G41" s="50">
        <f>'Annual VC Dollars'!G42/'Annual VC Deals'!G42</f>
        <v>2602250</v>
      </c>
      <c r="H41" s="7">
        <f t="shared" si="0"/>
        <v>37</v>
      </c>
      <c r="I41" s="25">
        <f t="shared" si="1"/>
        <v>-3889660</v>
      </c>
      <c r="J41" s="36">
        <f t="shared" si="2"/>
        <v>-0.59915494823557325</v>
      </c>
      <c r="K41" s="25">
        <f t="shared" si="3"/>
        <v>-2251987.0370370373</v>
      </c>
      <c r="L41" s="38">
        <f t="shared" si="4"/>
        <v>-0.46392193456041458</v>
      </c>
    </row>
    <row r="42" spans="1:12">
      <c r="A42" s="17" t="s">
        <v>36</v>
      </c>
      <c r="B42" s="50">
        <f>'Annual VC Dollars'!B43/'Annual VC Deals'!B43</f>
        <v>2944200</v>
      </c>
      <c r="C42" s="50">
        <f>'Annual VC Dollars'!C43/'Annual VC Deals'!C43</f>
        <v>2105533.3333333335</v>
      </c>
      <c r="D42" s="50">
        <f>'Annual VC Dollars'!D43/'Annual VC Deals'!D43</f>
        <v>3850000</v>
      </c>
      <c r="E42" s="50">
        <f>'Annual VC Dollars'!E43/'Annual VC Deals'!E43</f>
        <v>6788600</v>
      </c>
      <c r="F42" s="50">
        <f>'Annual VC Dollars'!F43/'Annual VC Deals'!F43</f>
        <v>3166666.6666666665</v>
      </c>
      <c r="G42" s="50">
        <f>'Annual VC Dollars'!G43/'Annual VC Deals'!G43</f>
        <v>1773750</v>
      </c>
      <c r="H42" s="7">
        <f t="shared" si="0"/>
        <v>44</v>
      </c>
      <c r="I42" s="25">
        <f t="shared" si="1"/>
        <v>-1392916.6666666665</v>
      </c>
      <c r="J42" s="36">
        <f t="shared" si="2"/>
        <v>-0.43986842105263158</v>
      </c>
      <c r="K42" s="25">
        <f t="shared" si="3"/>
        <v>-1170450</v>
      </c>
      <c r="L42" s="38">
        <f t="shared" si="4"/>
        <v>-0.39754432443448134</v>
      </c>
    </row>
    <row r="43" spans="1:12">
      <c r="A43" s="17" t="s">
        <v>37</v>
      </c>
      <c r="B43" s="50">
        <f>'Annual VC Dollars'!B44/'Annual VC Deals'!B44</f>
        <v>6039190.8256880734</v>
      </c>
      <c r="C43" s="50">
        <f>'Annual VC Dollars'!C44/'Annual VC Deals'!C44</f>
        <v>5798598.084291188</v>
      </c>
      <c r="D43" s="50">
        <f>'Annual VC Dollars'!D44/'Annual VC Deals'!D44</f>
        <v>5239630.5418719212</v>
      </c>
      <c r="E43" s="50">
        <f>'Annual VC Dollars'!E44/'Annual VC Deals'!E44</f>
        <v>4772394.9324324327</v>
      </c>
      <c r="F43" s="50">
        <f>'Annual VC Dollars'!F44/'Annual VC Deals'!F44</f>
        <v>7040739.4202898555</v>
      </c>
      <c r="G43" s="50">
        <f>'Annual VC Dollars'!G44/'Annual VC Deals'!G44</f>
        <v>5598464.0483383685</v>
      </c>
      <c r="H43" s="7">
        <f t="shared" si="0"/>
        <v>16</v>
      </c>
      <c r="I43" s="25">
        <f t="shared" si="1"/>
        <v>-1442275.3719514869</v>
      </c>
      <c r="J43" s="36">
        <f t="shared" si="2"/>
        <v>-0.20484714542838611</v>
      </c>
      <c r="K43" s="25">
        <f t="shared" si="3"/>
        <v>-440726.77734970488</v>
      </c>
      <c r="L43" s="38">
        <f t="shared" si="4"/>
        <v>-7.2977786274784726E-2</v>
      </c>
    </row>
    <row r="44" spans="1:12">
      <c r="A44" s="17" t="s">
        <v>38</v>
      </c>
      <c r="B44" s="50">
        <f>'Annual VC Dollars'!B45/'Annual VC Deals'!B45</f>
        <v>3341962.1212121211</v>
      </c>
      <c r="C44" s="50">
        <f>'Annual VC Dollars'!C45/'Annual VC Deals'!C45</f>
        <v>4098770.769230769</v>
      </c>
      <c r="D44" s="50">
        <f>'Annual VC Dollars'!D45/'Annual VC Deals'!D45</f>
        <v>2075320.3389830508</v>
      </c>
      <c r="E44" s="50">
        <f>'Annual VC Dollars'!E45/'Annual VC Deals'!E45</f>
        <v>2816998.4126984128</v>
      </c>
      <c r="F44" s="50">
        <f>'Annual VC Dollars'!F45/'Annual VC Deals'!F45</f>
        <v>5925160.2739726026</v>
      </c>
      <c r="G44" s="50">
        <f>'Annual VC Dollars'!G45/'Annual VC Deals'!G45</f>
        <v>4736978.6885245899</v>
      </c>
      <c r="H44" s="7">
        <f t="shared" si="0"/>
        <v>26</v>
      </c>
      <c r="I44" s="25">
        <f t="shared" si="1"/>
        <v>-1188181.5854480127</v>
      </c>
      <c r="J44" s="36">
        <f t="shared" si="2"/>
        <v>-0.20053155197629458</v>
      </c>
      <c r="K44" s="25">
        <f t="shared" si="3"/>
        <v>1395016.5673124688</v>
      </c>
      <c r="L44" s="38">
        <f t="shared" si="4"/>
        <v>0.41742441018646254</v>
      </c>
    </row>
    <row r="45" spans="1:12">
      <c r="A45" s="17" t="s">
        <v>39</v>
      </c>
      <c r="B45" s="50">
        <f>'Annual VC Dollars'!B46/'Annual VC Deals'!B46</f>
        <v>1355683.3333333333</v>
      </c>
      <c r="C45" s="50">
        <f>'Annual VC Dollars'!C46/'Annual VC Deals'!C46</f>
        <v>3451160</v>
      </c>
      <c r="D45" s="50">
        <f>'Annual VC Dollars'!D46/'Annual VC Deals'!D46</f>
        <v>1126500</v>
      </c>
      <c r="E45" s="50">
        <f>'Annual VC Dollars'!E46/'Annual VC Deals'!E46</f>
        <v>6500000</v>
      </c>
      <c r="F45" s="50">
        <f>'Annual VC Dollars'!F46/'Annual VC Deals'!F46</f>
        <v>6778750</v>
      </c>
      <c r="G45" s="50">
        <f>'Annual VC Dollars'!G46/'Annual VC Deals'!G46</f>
        <v>4862285.7142857146</v>
      </c>
      <c r="H45" s="7">
        <f t="shared" si="0"/>
        <v>23</v>
      </c>
      <c r="I45" s="25">
        <f t="shared" si="1"/>
        <v>-1916464.2857142854</v>
      </c>
      <c r="J45" s="36">
        <f t="shared" si="2"/>
        <v>-0.2827164721688048</v>
      </c>
      <c r="K45" s="25">
        <f t="shared" si="3"/>
        <v>3506602.3809523815</v>
      </c>
      <c r="L45" s="38">
        <f t="shared" si="4"/>
        <v>2.5865940037268156</v>
      </c>
    </row>
    <row r="46" spans="1:12">
      <c r="A46" s="17" t="s">
        <v>40</v>
      </c>
      <c r="B46" s="50">
        <f>'Annual VC Dollars'!B47/'Annual VC Deals'!B47</f>
        <v>6620926.3157894732</v>
      </c>
      <c r="C46" s="50">
        <f>'Annual VC Dollars'!C47/'Annual VC Deals'!C47</f>
        <v>4611012.1212121211</v>
      </c>
      <c r="D46" s="50">
        <f>'Annual VC Dollars'!D47/'Annual VC Deals'!D47</f>
        <v>4491806.666666667</v>
      </c>
      <c r="E46" s="50">
        <f>'Annual VC Dollars'!E47/'Annual VC Deals'!E47</f>
        <v>5240351.4285714282</v>
      </c>
      <c r="F46" s="50">
        <f>'Annual VC Dollars'!F47/'Annual VC Deals'!F47</f>
        <v>6400291.8918918921</v>
      </c>
      <c r="G46" s="50">
        <f>'Annual VC Dollars'!G47/'Annual VC Deals'!G47</f>
        <v>4583992.5925925924</v>
      </c>
      <c r="H46" s="7">
        <f t="shared" si="0"/>
        <v>29</v>
      </c>
      <c r="I46" s="25">
        <f t="shared" si="1"/>
        <v>-1816299.2992992997</v>
      </c>
      <c r="J46" s="36">
        <f t="shared" si="2"/>
        <v>-0.28378382267225183</v>
      </c>
      <c r="K46" s="25">
        <f t="shared" si="3"/>
        <v>-2036933.7231968809</v>
      </c>
      <c r="L46" s="38">
        <f t="shared" si="4"/>
        <v>-0.3076508672720365</v>
      </c>
    </row>
    <row r="47" spans="1:12">
      <c r="A47" s="17" t="s">
        <v>41</v>
      </c>
      <c r="B47" s="50">
        <f>'Annual VC Dollars'!B48/'Annual VC Deals'!B48</f>
        <v>5492985.7954545459</v>
      </c>
      <c r="C47" s="50">
        <f>'Annual VC Dollars'!C48/'Annual VC Deals'!C48</f>
        <v>4071258.4615384615</v>
      </c>
      <c r="D47" s="50">
        <f>'Annual VC Dollars'!D48/'Annual VC Deals'!D48</f>
        <v>3327724.0875912406</v>
      </c>
      <c r="E47" s="50">
        <f>'Annual VC Dollars'!E48/'Annual VC Deals'!E48</f>
        <v>3255704.9689440993</v>
      </c>
      <c r="F47" s="50">
        <f>'Annual VC Dollars'!F48/'Annual VC Deals'!F48</f>
        <v>3382056.2913907287</v>
      </c>
      <c r="G47" s="50">
        <f>'Annual VC Dollars'!G48/'Annual VC Deals'!G48</f>
        <v>2853462.0879120878</v>
      </c>
      <c r="H47" s="7">
        <f t="shared" si="0"/>
        <v>34</v>
      </c>
      <c r="I47" s="25">
        <f t="shared" si="1"/>
        <v>-528594.20347864088</v>
      </c>
      <c r="J47" s="36">
        <f t="shared" si="2"/>
        <v>-0.15629373314223541</v>
      </c>
      <c r="K47" s="25">
        <f t="shared" si="3"/>
        <v>-2639523.7075424581</v>
      </c>
      <c r="L47" s="38">
        <f t="shared" si="4"/>
        <v>-0.48052622122683586</v>
      </c>
    </row>
    <row r="48" spans="1:12">
      <c r="A48" s="17" t="s">
        <v>42</v>
      </c>
      <c r="B48" s="50">
        <f>'Annual VC Dollars'!B49/'Annual VC Deals'!B49</f>
        <v>4012250</v>
      </c>
      <c r="C48" s="50">
        <f>'Annual VC Dollars'!C49/'Annual VC Deals'!C49</f>
        <v>6900000</v>
      </c>
      <c r="D48" s="11" t="s">
        <v>64</v>
      </c>
      <c r="E48" s="50">
        <f>'Annual VC Dollars'!E49/'Annual VC Deals'!E49</f>
        <v>4494500</v>
      </c>
      <c r="F48" s="11" t="s">
        <v>64</v>
      </c>
      <c r="G48" s="50">
        <f>'Annual VC Dollars'!G49/'Annual VC Deals'!G49</f>
        <v>100000</v>
      </c>
      <c r="H48" s="7">
        <f t="shared" si="0"/>
        <v>49</v>
      </c>
      <c r="I48" s="25" t="s">
        <v>64</v>
      </c>
      <c r="J48" s="36" t="s">
        <v>64</v>
      </c>
      <c r="K48" s="25">
        <f t="shared" si="3"/>
        <v>-3912250</v>
      </c>
      <c r="L48" s="38">
        <f t="shared" si="4"/>
        <v>-0.97507632874322392</v>
      </c>
    </row>
    <row r="49" spans="1:12">
      <c r="A49" s="17" t="s">
        <v>43</v>
      </c>
      <c r="B49" s="50">
        <f>'Annual VC Dollars'!B50/'Annual VC Deals'!B50</f>
        <v>1759750</v>
      </c>
      <c r="C49" s="50">
        <f>'Annual VC Dollars'!C50/'Annual VC Deals'!C50</f>
        <v>4793400</v>
      </c>
      <c r="D49" s="50">
        <f>'Annual VC Dollars'!D50/'Annual VC Deals'!D50</f>
        <v>2002400</v>
      </c>
      <c r="E49" s="50">
        <f>'Annual VC Dollars'!E50/'Annual VC Deals'!E50</f>
        <v>5391090.9090909092</v>
      </c>
      <c r="F49" s="50">
        <f>'Annual VC Dollars'!F50/'Annual VC Deals'!F50</f>
        <v>3010785.7142857141</v>
      </c>
      <c r="G49" s="50">
        <f>'Annual VC Dollars'!G50/'Annual VC Deals'!G50</f>
        <v>7168000</v>
      </c>
      <c r="H49" s="7">
        <f t="shared" si="0"/>
        <v>9</v>
      </c>
      <c r="I49" s="25">
        <f t="shared" si="1"/>
        <v>4157214.2857142859</v>
      </c>
      <c r="J49" s="36">
        <f t="shared" si="2"/>
        <v>1.3807738843681052</v>
      </c>
      <c r="K49" s="25">
        <f t="shared" si="3"/>
        <v>5408250</v>
      </c>
      <c r="L49" s="38">
        <f t="shared" si="4"/>
        <v>3.0733058673106974</v>
      </c>
    </row>
    <row r="50" spans="1:12">
      <c r="A50" s="17" t="s">
        <v>44</v>
      </c>
      <c r="B50" s="50">
        <f>'Annual VC Dollars'!B51/'Annual VC Deals'!B51</f>
        <v>8694900</v>
      </c>
      <c r="C50" s="50">
        <f>'Annual VC Dollars'!C51/'Annual VC Deals'!C51</f>
        <v>2124010</v>
      </c>
      <c r="D50" s="50">
        <f>'Annual VC Dollars'!D51/'Annual VC Deals'!D51</f>
        <v>1420000</v>
      </c>
      <c r="E50" s="50">
        <f>'Annual VC Dollars'!E51/'Annual VC Deals'!E51</f>
        <v>2968333.3333333335</v>
      </c>
      <c r="F50" s="50">
        <f>'Annual VC Dollars'!F51/'Annual VC Deals'!F51</f>
        <v>14931250</v>
      </c>
      <c r="G50" s="50">
        <f>'Annual VC Dollars'!G51/'Annual VC Deals'!G51</f>
        <v>7899980</v>
      </c>
      <c r="H50" s="7">
        <f t="shared" si="0"/>
        <v>6</v>
      </c>
      <c r="I50" s="25">
        <f t="shared" si="1"/>
        <v>-7031270</v>
      </c>
      <c r="J50" s="36">
        <f t="shared" si="2"/>
        <v>-0.47090966931770617</v>
      </c>
      <c r="K50" s="25">
        <f t="shared" si="3"/>
        <v>-794920</v>
      </c>
      <c r="L50" s="38">
        <f t="shared" si="4"/>
        <v>-9.142370815075504E-2</v>
      </c>
    </row>
    <row r="51" spans="1:12">
      <c r="A51" s="17" t="s">
        <v>45</v>
      </c>
      <c r="B51" s="50">
        <f>'Annual VC Dollars'!B52/'Annual VC Deals'!B52</f>
        <v>1342933.3333333333</v>
      </c>
      <c r="C51" s="50">
        <f>'Annual VC Dollars'!C52/'Annual VC Deals'!C52</f>
        <v>500000</v>
      </c>
      <c r="D51" s="50">
        <f>'Annual VC Dollars'!D52/'Annual VC Deals'!D52</f>
        <v>266666.66666666669</v>
      </c>
      <c r="E51" s="50">
        <f>'Annual VC Dollars'!E52/'Annual VC Deals'!E52</f>
        <v>5000000</v>
      </c>
      <c r="F51" s="50">
        <f>'Annual VC Dollars'!F52/'Annual VC Deals'!F52</f>
        <v>2073000</v>
      </c>
      <c r="G51" s="11" t="s">
        <v>64</v>
      </c>
      <c r="H51" s="7" t="s">
        <v>64</v>
      </c>
      <c r="I51" s="25" t="s">
        <v>64</v>
      </c>
      <c r="J51" s="36" t="s">
        <v>64</v>
      </c>
      <c r="K51" s="25" t="s">
        <v>64</v>
      </c>
      <c r="L51" s="38" t="s">
        <v>64</v>
      </c>
    </row>
    <row r="52" spans="1:12">
      <c r="A52" s="17" t="s">
        <v>46</v>
      </c>
      <c r="B52" s="50">
        <f>'Annual VC Dollars'!B53/'Annual VC Deals'!B53</f>
        <v>5507652.1739130439</v>
      </c>
      <c r="C52" s="50">
        <f>'Annual VC Dollars'!C53/'Annual VC Deals'!C53</f>
        <v>3121859.2592592593</v>
      </c>
      <c r="D52" s="50">
        <f>'Annual VC Dollars'!D53/'Annual VC Deals'!D53</f>
        <v>4413952.9411764704</v>
      </c>
      <c r="E52" s="50">
        <f>'Annual VC Dollars'!E53/'Annual VC Deals'!E53</f>
        <v>2259216.6666666665</v>
      </c>
      <c r="F52" s="50">
        <f>'Annual VC Dollars'!F53/'Annual VC Deals'!F53</f>
        <v>2902372.9729729728</v>
      </c>
      <c r="G52" s="50">
        <f>'Annual VC Dollars'!G53/'Annual VC Deals'!G53</f>
        <v>2782139.393939394</v>
      </c>
      <c r="H52" s="7">
        <f t="shared" si="0"/>
        <v>35</v>
      </c>
      <c r="I52" s="25">
        <f t="shared" si="1"/>
        <v>-120233.57903357875</v>
      </c>
      <c r="J52" s="36">
        <f t="shared" si="2"/>
        <v>-4.1425957364266831E-2</v>
      </c>
      <c r="K52" s="25">
        <f t="shared" si="3"/>
        <v>-2725512.7799736499</v>
      </c>
      <c r="L52" s="38">
        <f t="shared" si="4"/>
        <v>-0.4948592783115503</v>
      </c>
    </row>
    <row r="53" spans="1:12">
      <c r="A53" s="17" t="s">
        <v>47</v>
      </c>
      <c r="B53" s="50">
        <f>'Annual VC Dollars'!B54/'Annual VC Deals'!B54</f>
        <v>8179869.270833333</v>
      </c>
      <c r="C53" s="50">
        <f>'Annual VC Dollars'!C54/'Annual VC Deals'!C54</f>
        <v>7360065.8682634728</v>
      </c>
      <c r="D53" s="50">
        <f>'Annual VC Dollars'!D54/'Annual VC Deals'!D54</f>
        <v>6227796.8253968256</v>
      </c>
      <c r="E53" s="50">
        <f>'Annual VC Dollars'!E54/'Annual VC Deals'!E54</f>
        <v>6548406.7484662579</v>
      </c>
      <c r="F53" s="50">
        <f>'Annual VC Dollars'!F54/'Annual VC Deals'!F54</f>
        <v>9461986.2275449093</v>
      </c>
      <c r="G53" s="50">
        <f>'Annual VC Dollars'!G54/'Annual VC Deals'!G54</f>
        <v>6040058.823529412</v>
      </c>
      <c r="H53" s="7">
        <f t="shared" si="0"/>
        <v>13</v>
      </c>
      <c r="I53" s="25">
        <f t="shared" si="1"/>
        <v>-3421927.4040154973</v>
      </c>
      <c r="J53" s="36">
        <f t="shared" si="2"/>
        <v>-0.36165000896470134</v>
      </c>
      <c r="K53" s="25">
        <f t="shared" si="3"/>
        <v>-2139810.447303921</v>
      </c>
      <c r="L53" s="38">
        <f t="shared" si="4"/>
        <v>-0.26159469992188827</v>
      </c>
    </row>
    <row r="54" spans="1:12">
      <c r="A54" s="17" t="s">
        <v>48</v>
      </c>
      <c r="B54" s="50">
        <f>'Annual VC Dollars'!B55/'Annual VC Deals'!B55</f>
        <v>4991897.297297297</v>
      </c>
      <c r="C54" s="50">
        <f>'Annual VC Dollars'!C55/'Annual VC Deals'!C55</f>
        <v>5241542.1052631577</v>
      </c>
      <c r="D54" s="50">
        <f>'Annual VC Dollars'!D55/'Annual VC Deals'!D55</f>
        <v>4784202.9411764704</v>
      </c>
      <c r="E54" s="50">
        <f>'Annual VC Dollars'!E55/'Annual VC Deals'!E55</f>
        <v>5148177.777777778</v>
      </c>
      <c r="F54" s="50">
        <f>'Annual VC Dollars'!F55/'Annual VC Deals'!F55</f>
        <v>4988946.9387755105</v>
      </c>
      <c r="G54" s="50">
        <f>'Annual VC Dollars'!G55/'Annual VC Deals'!G55</f>
        <v>7076586.0465116277</v>
      </c>
      <c r="H54" s="7">
        <f t="shared" si="0"/>
        <v>10</v>
      </c>
      <c r="I54" s="25">
        <f t="shared" si="1"/>
        <v>2087639.1077361172</v>
      </c>
      <c r="J54" s="36" t="s">
        <v>64</v>
      </c>
      <c r="K54" s="25">
        <f t="shared" si="3"/>
        <v>2084688.7492143307</v>
      </c>
      <c r="L54" s="38">
        <f t="shared" si="4"/>
        <v>0.41761451108840292</v>
      </c>
    </row>
    <row r="55" spans="1:12">
      <c r="A55" s="17" t="s">
        <v>49</v>
      </c>
      <c r="B55" s="50">
        <f>'Annual VC Dollars'!B56/'Annual VC Deals'!B56</f>
        <v>6157729.7029702971</v>
      </c>
      <c r="C55" s="50">
        <f>'Annual VC Dollars'!C56/'Annual VC Deals'!C56</f>
        <v>6287217.9775280897</v>
      </c>
      <c r="D55" s="50">
        <f>'Annual VC Dollars'!D56/'Annual VC Deals'!D56</f>
        <v>4913546.9387755105</v>
      </c>
      <c r="E55" s="50">
        <f>'Annual VC Dollars'!E56/'Annual VC Deals'!E56</f>
        <v>7057177.5862068962</v>
      </c>
      <c r="F55" s="50">
        <f>'Annual VC Dollars'!F56/'Annual VC Deals'!F56</f>
        <v>8025518.1818181816</v>
      </c>
      <c r="G55" s="50">
        <f>'Annual VC Dollars'!G56/'Annual VC Deals'!G56</f>
        <v>4623827.1604938274</v>
      </c>
      <c r="H55" s="7">
        <f t="shared" si="0"/>
        <v>27</v>
      </c>
      <c r="I55" s="25">
        <f t="shared" si="1"/>
        <v>-3401691.0213243542</v>
      </c>
      <c r="J55" s="36">
        <f t="shared" si="2"/>
        <v>-0.42385936263042656</v>
      </c>
      <c r="K55" s="25">
        <f t="shared" si="3"/>
        <v>-1533902.5424764697</v>
      </c>
      <c r="L55" s="38">
        <f t="shared" si="4"/>
        <v>-0.24910196070096466</v>
      </c>
    </row>
    <row r="56" spans="1:12">
      <c r="A56" s="17" t="s">
        <v>50</v>
      </c>
      <c r="B56" s="50">
        <f>'Annual VC Dollars'!B57/'Annual VC Deals'!B57</f>
        <v>2512885.7142857141</v>
      </c>
      <c r="C56" s="50">
        <f>'Annual VC Dollars'!C57/'Annual VC Deals'!C57</f>
        <v>5281225</v>
      </c>
      <c r="D56" s="50">
        <f>'Annual VC Dollars'!D57/'Annual VC Deals'!D57</f>
        <v>4164285.7142857141</v>
      </c>
      <c r="E56" s="50">
        <f>'Annual VC Dollars'!E57/'Annual VC Deals'!E57</f>
        <v>4724142.8571428573</v>
      </c>
      <c r="F56" s="50">
        <f>'Annual VC Dollars'!F57/'Annual VC Deals'!F57</f>
        <v>3105012.5</v>
      </c>
      <c r="G56" s="50">
        <f>'Annual VC Dollars'!G57/'Annual VC Deals'!G57</f>
        <v>1103750</v>
      </c>
      <c r="H56" s="7">
        <f t="shared" si="0"/>
        <v>47</v>
      </c>
      <c r="I56" s="25">
        <f t="shared" si="1"/>
        <v>-2001262.5</v>
      </c>
      <c r="J56" s="36">
        <f t="shared" si="2"/>
        <v>-0.6445263907955282</v>
      </c>
      <c r="K56" s="25">
        <f t="shared" si="3"/>
        <v>-1409135.7142857141</v>
      </c>
      <c r="L56" s="38">
        <f t="shared" si="4"/>
        <v>-0.56076394810746888</v>
      </c>
    </row>
    <row r="57" spans="1:12">
      <c r="A57" s="17" t="s">
        <v>51</v>
      </c>
      <c r="B57" s="50">
        <f>'Annual VC Dollars'!B58/'Annual VC Deals'!B58</f>
        <v>8235727.8787878789</v>
      </c>
      <c r="C57" s="50">
        <f>'Annual VC Dollars'!C58/'Annual VC Deals'!C58</f>
        <v>5783129.4478527606</v>
      </c>
      <c r="D57" s="50">
        <f>'Annual VC Dollars'!D58/'Annual VC Deals'!D58</f>
        <v>5383501.8518518517</v>
      </c>
      <c r="E57" s="50">
        <f>'Annual VC Dollars'!E58/'Annual VC Deals'!E58</f>
        <v>5264937.2881355928</v>
      </c>
      <c r="F57" s="50">
        <f>'Annual VC Dollars'!F58/'Annual VC Deals'!F58</f>
        <v>4407321.5999999996</v>
      </c>
      <c r="G57" s="50">
        <f>'Annual VC Dollars'!G58/'Annual VC Deals'!G58</f>
        <v>7961874.358974359</v>
      </c>
      <c r="H57" s="7">
        <f t="shared" si="0"/>
        <v>4</v>
      </c>
      <c r="I57" s="25">
        <f t="shared" si="1"/>
        <v>3554552.7589743594</v>
      </c>
      <c r="J57" s="36">
        <f t="shared" si="2"/>
        <v>0.80651086568639774</v>
      </c>
      <c r="K57" s="25">
        <f t="shared" si="3"/>
        <v>-273853.5198135199</v>
      </c>
      <c r="L57" s="38">
        <f t="shared" si="4"/>
        <v>-3.3251890281472636E-2</v>
      </c>
    </row>
    <row r="58" spans="1:12">
      <c r="A58" s="17" t="s">
        <v>52</v>
      </c>
      <c r="B58" s="50">
        <f>'Annual VC Dollars'!B59/'Annual VC Deals'!B59</f>
        <v>3877865.2173913042</v>
      </c>
      <c r="C58" s="50">
        <f>'Annual VC Dollars'!C59/'Annual VC Deals'!C59</f>
        <v>3581630</v>
      </c>
      <c r="D58" s="50">
        <f>'Annual VC Dollars'!D59/'Annual VC Deals'!D59</f>
        <v>1848335.7142857143</v>
      </c>
      <c r="E58" s="50">
        <f>'Annual VC Dollars'!E59/'Annual VC Deals'!E59</f>
        <v>6426952.3809523806</v>
      </c>
      <c r="F58" s="50">
        <f>'Annual VC Dollars'!F59/'Annual VC Deals'!F59</f>
        <v>4857406.666666667</v>
      </c>
      <c r="G58" s="50">
        <f>'Annual VC Dollars'!G59/'Annual VC Deals'!G59</f>
        <v>7323992.307692308</v>
      </c>
      <c r="H58" s="7">
        <f t="shared" si="0"/>
        <v>8</v>
      </c>
      <c r="I58" s="25">
        <f t="shared" si="1"/>
        <v>2466585.641025641</v>
      </c>
      <c r="J58" s="36">
        <f t="shared" si="2"/>
        <v>0.50779887505657495</v>
      </c>
      <c r="K58" s="25">
        <f t="shared" si="3"/>
        <v>3446127.0903010038</v>
      </c>
      <c r="L58" s="38">
        <f t="shared" si="4"/>
        <v>0.88866603069285199</v>
      </c>
    </row>
    <row r="59" spans="1:12">
      <c r="A59" s="17" t="s">
        <v>53</v>
      </c>
      <c r="B59" s="50">
        <f>'Annual VC Dollars'!B60/'Annual VC Deals'!B60</f>
        <v>2150000</v>
      </c>
      <c r="C59" s="50">
        <f>'Annual VC Dollars'!C60/'Annual VC Deals'!C60</f>
        <v>15000000</v>
      </c>
      <c r="D59" s="50">
        <f>'Annual VC Dollars'!D60/'Annual VC Deals'!D60</f>
        <v>1000000</v>
      </c>
      <c r="E59" s="50">
        <f>'Annual VC Dollars'!E60/'Annual VC Deals'!E60</f>
        <v>937500</v>
      </c>
      <c r="F59" s="50">
        <f>'Annual VC Dollars'!F60/'Annual VC Deals'!F60</f>
        <v>1050000</v>
      </c>
      <c r="G59" s="50">
        <f>'Annual VC Dollars'!G60/'Annual VC Deals'!G60</f>
        <v>4856000</v>
      </c>
      <c r="H59" s="7">
        <f t="shared" si="0"/>
        <v>24</v>
      </c>
      <c r="I59" s="25">
        <f t="shared" si="1"/>
        <v>3806000</v>
      </c>
      <c r="J59" s="36">
        <f t="shared" si="2"/>
        <v>3.6247619047619049</v>
      </c>
      <c r="K59" s="25">
        <f t="shared" si="3"/>
        <v>2706000</v>
      </c>
      <c r="L59" s="38">
        <f t="shared" si="4"/>
        <v>1.2586046511627906</v>
      </c>
    </row>
    <row r="60" spans="1:12">
      <c r="A60" s="18" t="s">
        <v>54</v>
      </c>
      <c r="B60" s="51">
        <f>'Annual VC Dollars'!B61/'Annual VC Deals'!B61</f>
        <v>100000</v>
      </c>
      <c r="C60" s="51">
        <f>'Annual VC Dollars'!C61/'Annual VC Deals'!C61</f>
        <v>1530000</v>
      </c>
      <c r="D60" s="12" t="s">
        <v>64</v>
      </c>
      <c r="E60" s="51">
        <f>'Annual VC Dollars'!E61/'Annual VC Deals'!E61</f>
        <v>10000000</v>
      </c>
      <c r="F60" s="12" t="s">
        <v>64</v>
      </c>
      <c r="G60" s="12" t="s">
        <v>64</v>
      </c>
      <c r="H60" s="13" t="s">
        <v>64</v>
      </c>
      <c r="I60" s="29" t="s">
        <v>64</v>
      </c>
      <c r="J60" s="37" t="s">
        <v>64</v>
      </c>
      <c r="K60" s="29" t="s">
        <v>64</v>
      </c>
      <c r="L60" s="39" t="s">
        <v>64</v>
      </c>
    </row>
  </sheetData>
  <conditionalFormatting sqref="B9:B60">
    <cfRule type="top10" dxfId="34" priority="7" rank="10"/>
  </conditionalFormatting>
  <conditionalFormatting sqref="C9:C60">
    <cfRule type="top10" dxfId="33" priority="6" rank="10"/>
  </conditionalFormatting>
  <conditionalFormatting sqref="D9:D60">
    <cfRule type="top10" dxfId="32" priority="4" rank="10"/>
  </conditionalFormatting>
  <conditionalFormatting sqref="E9:E60">
    <cfRule type="top10" dxfId="31" priority="3" rank="10"/>
  </conditionalFormatting>
  <conditionalFormatting sqref="F9:F60">
    <cfRule type="top10" dxfId="30" priority="2" rank="10"/>
  </conditionalFormatting>
  <conditionalFormatting sqref="G9:G60">
    <cfRule type="top10" dxfId="29" priority="1" rank="10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/>
  </sheetViews>
  <sheetFormatPr defaultRowHeight="15"/>
  <cols>
    <col min="1" max="1" width="14.28515625" customWidth="1"/>
  </cols>
  <sheetData>
    <row r="1" spans="1:7" ht="23.25">
      <c r="A1" s="20" t="s">
        <v>75</v>
      </c>
    </row>
    <row r="2" spans="1:7" ht="18.75">
      <c r="A2" s="2"/>
    </row>
    <row r="3" spans="1:7">
      <c r="A3" t="s">
        <v>73</v>
      </c>
    </row>
    <row r="4" spans="1:7">
      <c r="A4" s="3" t="s">
        <v>1</v>
      </c>
    </row>
    <row r="5" spans="1:7">
      <c r="A5" s="3"/>
    </row>
    <row r="7" spans="1:7">
      <c r="A7" s="21"/>
      <c r="B7" s="22">
        <v>2007</v>
      </c>
      <c r="C7" s="22">
        <v>2008</v>
      </c>
      <c r="D7" s="22">
        <v>2009</v>
      </c>
      <c r="E7" s="22">
        <v>2010</v>
      </c>
      <c r="F7" s="22">
        <v>2011</v>
      </c>
      <c r="G7" s="47">
        <v>2012</v>
      </c>
    </row>
    <row r="8" spans="1:7">
      <c r="A8" s="17" t="s">
        <v>2</v>
      </c>
      <c r="B8" s="26">
        <f>'Annual VC Dollars'!B9/'Annual VC Dollars'!B9</f>
        <v>1</v>
      </c>
      <c r="C8" s="26">
        <f>'Annual VC Dollars'!C9/'Annual VC Dollars'!C9</f>
        <v>1</v>
      </c>
      <c r="D8" s="26">
        <f>'Annual VC Dollars'!D9/'Annual VC Dollars'!D9</f>
        <v>1</v>
      </c>
      <c r="E8" s="26">
        <f>'Annual VC Dollars'!E9/'Annual VC Dollars'!E9</f>
        <v>1</v>
      </c>
      <c r="F8" s="26">
        <f>'Annual VC Dollars'!F9/'Annual VC Dollars'!F9</f>
        <v>1</v>
      </c>
      <c r="G8" s="27">
        <f>'Annual VC Dollars'!G9/'Annual VC Dollars'!$G$9</f>
        <v>1</v>
      </c>
    </row>
    <row r="9" spans="1:7">
      <c r="A9" s="17" t="s">
        <v>3</v>
      </c>
      <c r="B9" s="26">
        <f>'Annual VC Dollars'!B10/'Annual VC Dollars'!$B$9</f>
        <v>0</v>
      </c>
      <c r="C9" s="26">
        <f>'Annual VC Dollars'!C10/'Annual VC Dollars'!$C$9</f>
        <v>0</v>
      </c>
      <c r="D9" s="26">
        <f>'Annual VC Dollars'!D10/'Annual VC Dollars'!$D$9</f>
        <v>0</v>
      </c>
      <c r="E9" s="26">
        <f>'Annual VC Dollars'!E10/'Annual VC Dollars'!$E$9</f>
        <v>0</v>
      </c>
      <c r="F9" s="26">
        <f>'Annual VC Dollars'!F10/'Annual VC Dollars'!$F$9</f>
        <v>0</v>
      </c>
      <c r="G9" s="27">
        <f>'Annual VC Dollars'!G10/'Annual VC Dollars'!$G$9</f>
        <v>0</v>
      </c>
    </row>
    <row r="10" spans="1:7">
      <c r="A10" s="17" t="s">
        <v>4</v>
      </c>
      <c r="B10" s="26">
        <f>'Annual VC Dollars'!B11/'Annual VC Dollars'!$B$9</f>
        <v>1.0721050914618546E-3</v>
      </c>
      <c r="C10" s="26">
        <f>'Annual VC Dollars'!C11/'Annual VC Dollars'!$C$9</f>
        <v>7.5802396561874808E-4</v>
      </c>
      <c r="D10" s="26">
        <f>'Annual VC Dollars'!D11/'Annual VC Dollars'!$D$9</f>
        <v>2.1061054429540901E-3</v>
      </c>
      <c r="E10" s="26">
        <f>'Annual VC Dollars'!E11/'Annual VC Dollars'!$E$9</f>
        <v>2.5655474826375614E-5</v>
      </c>
      <c r="F10" s="26">
        <f>'Annual VC Dollars'!F11/'Annual VC Dollars'!$F$9</f>
        <v>1.1930294091761984E-4</v>
      </c>
      <c r="G10" s="27">
        <f>'Annual VC Dollars'!G11/'Annual VC Dollars'!$G$9</f>
        <v>8.7110618157018149E-4</v>
      </c>
    </row>
    <row r="11" spans="1:7">
      <c r="A11" s="17" t="s">
        <v>5</v>
      </c>
      <c r="B11" s="26">
        <f>'Annual VC Dollars'!B12/'Annual VC Dollars'!$B$9</f>
        <v>1.9336877286002904E-4</v>
      </c>
      <c r="C11" s="26">
        <f>'Annual VC Dollars'!C12/'Annual VC Dollars'!$C$9</f>
        <v>0</v>
      </c>
      <c r="D11" s="26">
        <f>'Annual VC Dollars'!D12/'Annual VC Dollars'!$D$9</f>
        <v>0</v>
      </c>
      <c r="E11" s="26">
        <f>'Annual VC Dollars'!E12/'Annual VC Dollars'!$E$9</f>
        <v>2.1379989946560115E-4</v>
      </c>
      <c r="F11" s="26">
        <f>'Annual VC Dollars'!F12/'Annual VC Dollars'!$F$9</f>
        <v>0</v>
      </c>
      <c r="G11" s="27">
        <f>'Annual VC Dollars'!G12/'Annual VC Dollars'!$G$9</f>
        <v>1.8850215995199981E-4</v>
      </c>
    </row>
    <row r="12" spans="1:7">
      <c r="A12" s="17" t="s">
        <v>6</v>
      </c>
      <c r="B12" s="26">
        <f>'Annual VC Dollars'!B13/'Annual VC Dollars'!$B$9</f>
        <v>7.4302980192353964E-3</v>
      </c>
      <c r="C12" s="26">
        <f>'Annual VC Dollars'!C13/'Annual VC Dollars'!$C$9</f>
        <v>7.5865659317263558E-3</v>
      </c>
      <c r="D12" s="26">
        <f>'Annual VC Dollars'!D13/'Annual VC Dollars'!$D$9</f>
        <v>4.5211245614814773E-3</v>
      </c>
      <c r="E12" s="26">
        <f>'Annual VC Dollars'!E13/'Annual VC Dollars'!$E$9</f>
        <v>3.3536024269668696E-3</v>
      </c>
      <c r="F12" s="26">
        <f>'Annual VC Dollars'!F13/'Annual VC Dollars'!$F$9</f>
        <v>7.7772008923384806E-3</v>
      </c>
      <c r="G12" s="27">
        <f>'Annual VC Dollars'!G13/'Annual VC Dollars'!$G$9</f>
        <v>7.9826178388265057E-3</v>
      </c>
    </row>
    <row r="13" spans="1:7">
      <c r="A13" s="17" t="s">
        <v>7</v>
      </c>
      <c r="B13" s="26">
        <f>'Annual VC Dollars'!B14/'Annual VC Dollars'!$B$9</f>
        <v>0.48396182400160015</v>
      </c>
      <c r="C13" s="26">
        <f>'Annual VC Dollars'!C14/'Annual VC Dollars'!$C$9</f>
        <v>0.49472687167129148</v>
      </c>
      <c r="D13" s="26">
        <f>'Annual VC Dollars'!D14/'Annual VC Dollars'!$D$9</f>
        <v>0.50141734208790689</v>
      </c>
      <c r="E13" s="26">
        <f>'Annual VC Dollars'!E14/'Annual VC Dollars'!$E$9</f>
        <v>0.50795748379842864</v>
      </c>
      <c r="F13" s="26">
        <f>'Annual VC Dollars'!F14/'Annual VC Dollars'!$F$9</f>
        <v>0.49974121274443228</v>
      </c>
      <c r="G13" s="27">
        <f>'Annual VC Dollars'!G14/'Annual VC Dollars'!$G$9</f>
        <v>0.53118162390463752</v>
      </c>
    </row>
    <row r="14" spans="1:7">
      <c r="A14" s="17" t="s">
        <v>8</v>
      </c>
      <c r="B14" s="26">
        <f>'Annual VC Dollars'!B15/'Annual VC Dollars'!$B$9</f>
        <v>2.1404341898059408E-2</v>
      </c>
      <c r="C14" s="26">
        <f>'Annual VC Dollars'!C15/'Annual VC Dollars'!$C$9</f>
        <v>2.8968859195915967E-2</v>
      </c>
      <c r="D14" s="26">
        <f>'Annual VC Dollars'!D15/'Annual VC Dollars'!$D$9</f>
        <v>3.0493247924092051E-2</v>
      </c>
      <c r="E14" s="26">
        <f>'Annual VC Dollars'!E15/'Annual VC Dollars'!$E$9</f>
        <v>1.9238595877402082E-2</v>
      </c>
      <c r="F14" s="26">
        <f>'Annual VC Dollars'!F15/'Annual VC Dollars'!$F$9</f>
        <v>2.0897744617782738E-2</v>
      </c>
      <c r="G14" s="27">
        <f>'Annual VC Dollars'!G15/'Annual VC Dollars'!$G$9</f>
        <v>2.1101734804228254E-2</v>
      </c>
    </row>
    <row r="15" spans="1:7">
      <c r="A15" s="17" t="s">
        <v>9</v>
      </c>
      <c r="B15" s="26">
        <f>'Annual VC Dollars'!B16/'Annual VC Dollars'!$B$9</f>
        <v>8.4511884555499191E-3</v>
      </c>
      <c r="C15" s="26">
        <f>'Annual VC Dollars'!C16/'Annual VC Dollars'!$C$9</f>
        <v>7.8406331424230521E-3</v>
      </c>
      <c r="D15" s="26">
        <f>'Annual VC Dollars'!D16/'Annual VC Dollars'!$D$9</f>
        <v>9.2796097477390836E-3</v>
      </c>
      <c r="E15" s="26">
        <f>'Annual VC Dollars'!E16/'Annual VC Dollars'!$E$9</f>
        <v>9.3281852658461568E-3</v>
      </c>
      <c r="F15" s="26">
        <f>'Annual VC Dollars'!F16/'Annual VC Dollars'!$F$9</f>
        <v>5.3195772799818726E-3</v>
      </c>
      <c r="G15" s="27">
        <f>'Annual VC Dollars'!G16/'Annual VC Dollars'!$G$9</f>
        <v>5.9407322818808518E-3</v>
      </c>
    </row>
    <row r="16" spans="1:7">
      <c r="A16" s="17" t="s">
        <v>10</v>
      </c>
      <c r="B16" s="26">
        <f>'Annual VC Dollars'!B17/'Annual VC Dollars'!$B$9</f>
        <v>1.8859911375785415E-3</v>
      </c>
      <c r="C16" s="26">
        <f>'Annual VC Dollars'!C17/'Annual VC Dollars'!$C$9</f>
        <v>1.1748607664794563E-3</v>
      </c>
      <c r="D16" s="26">
        <f>'Annual VC Dollars'!D17/'Annual VC Dollars'!$D$9</f>
        <v>2.8867258622924294E-3</v>
      </c>
      <c r="E16" s="26">
        <f>'Annual VC Dollars'!E17/'Annual VC Dollars'!$E$9</f>
        <v>4.5946774698678479E-3</v>
      </c>
      <c r="F16" s="26">
        <f>'Annual VC Dollars'!F17/'Annual VC Dollars'!$F$9</f>
        <v>1.8131195967689574E-3</v>
      </c>
      <c r="G16" s="27">
        <f>'Annual VC Dollars'!G17/'Annual VC Dollars'!$G$9</f>
        <v>2.2790438944244643E-3</v>
      </c>
    </row>
    <row r="17" spans="1:7">
      <c r="A17" s="17" t="s">
        <v>11</v>
      </c>
      <c r="B17" s="26">
        <f>'Annual VC Dollars'!B18/'Annual VC Dollars'!$B$9</f>
        <v>2.2658453787550176E-4</v>
      </c>
      <c r="C17" s="26">
        <f>'Annual VC Dollars'!C18/'Annual VC Dollars'!$C$9</f>
        <v>2.6223624229673838E-3</v>
      </c>
      <c r="D17" s="26">
        <f>'Annual VC Dollars'!D18/'Annual VC Dollars'!$D$9</f>
        <v>1.0052791459430979E-3</v>
      </c>
      <c r="E17" s="26">
        <f>'Annual VC Dollars'!E18/'Annual VC Dollars'!$E$9</f>
        <v>1.3758175966891027E-3</v>
      </c>
      <c r="F17" s="26">
        <f>'Annual VC Dollars'!F18/'Annual VC Dollars'!$F$9</f>
        <v>8.9041741468592385E-4</v>
      </c>
      <c r="G17" s="27">
        <f>'Annual VC Dollars'!G18/'Annual VC Dollars'!$G$9</f>
        <v>3.5777332954569659E-4</v>
      </c>
    </row>
    <row r="18" spans="1:7">
      <c r="A18" s="17" t="s">
        <v>12</v>
      </c>
      <c r="B18" s="26">
        <f>'Annual VC Dollars'!B19/'Annual VC Dollars'!$B$9</f>
        <v>1.8692497682405083E-2</v>
      </c>
      <c r="C18" s="26">
        <f>'Annual VC Dollars'!C19/'Annual VC Dollars'!$C$9</f>
        <v>1.0827468737538815E-2</v>
      </c>
      <c r="D18" s="26">
        <f>'Annual VC Dollars'!D19/'Annual VC Dollars'!$D$9</f>
        <v>1.6664027022966422E-2</v>
      </c>
      <c r="E18" s="26">
        <f>'Annual VC Dollars'!E19/'Annual VC Dollars'!$E$9</f>
        <v>1.0235811826516259E-2</v>
      </c>
      <c r="F18" s="26">
        <f>'Annual VC Dollars'!F19/'Annual VC Dollars'!$F$9</f>
        <v>1.1753270928561432E-2</v>
      </c>
      <c r="G18" s="27">
        <f>'Annual VC Dollars'!G19/'Annual VC Dollars'!$G$9</f>
        <v>7.6489803258410639E-3</v>
      </c>
    </row>
    <row r="19" spans="1:7">
      <c r="A19" s="17" t="s">
        <v>13</v>
      </c>
      <c r="B19" s="26">
        <f>'Annual VC Dollars'!B20/'Annual VC Dollars'!$B$9</f>
        <v>1.3661432068984023E-2</v>
      </c>
      <c r="C19" s="26">
        <f>'Annual VC Dollars'!C20/'Annual VC Dollars'!$C$9</f>
        <v>1.3898903739139013E-2</v>
      </c>
      <c r="D19" s="26">
        <f>'Annual VC Dollars'!D20/'Annual VC Dollars'!$D$9</f>
        <v>1.5297831537700037E-2</v>
      </c>
      <c r="E19" s="26">
        <f>'Annual VC Dollars'!E20/'Annual VC Dollars'!$E$9</f>
        <v>1.4470799539318322E-2</v>
      </c>
      <c r="F19" s="26">
        <f>'Annual VC Dollars'!F20/'Annual VC Dollars'!$F$9</f>
        <v>1.3014647516151803E-2</v>
      </c>
      <c r="G19" s="27">
        <f>'Annual VC Dollars'!G20/'Annual VC Dollars'!$G$9</f>
        <v>9.9816153843398821E-3</v>
      </c>
    </row>
    <row r="20" spans="1:7">
      <c r="A20" s="17" t="s">
        <v>14</v>
      </c>
      <c r="B20" s="26">
        <f>'Annual VC Dollars'!B21/'Annual VC Dollars'!$B$9</f>
        <v>1.5282370758292618E-4</v>
      </c>
      <c r="C20" s="26">
        <f>'Annual VC Dollars'!C21/'Annual VC Dollars'!$C$9</f>
        <v>2.4906596609745949E-4</v>
      </c>
      <c r="D20" s="26">
        <f>'Annual VC Dollars'!D21/'Annual VC Dollars'!$D$9</f>
        <v>3.5920421710433609E-4</v>
      </c>
      <c r="E20" s="26">
        <f>'Annual VC Dollars'!E21/'Annual VC Dollars'!$E$9</f>
        <v>4.062074088384761E-4</v>
      </c>
      <c r="F20" s="26">
        <f>'Annual VC Dollars'!F21/'Annual VC Dollars'!$F$9</f>
        <v>2.0364655633164127E-5</v>
      </c>
      <c r="G20" s="27">
        <f>'Annual VC Dollars'!G21/'Annual VC Dollars'!$G$9</f>
        <v>2.4316778633807975E-5</v>
      </c>
    </row>
    <row r="21" spans="1:7">
      <c r="A21" s="17" t="s">
        <v>15</v>
      </c>
      <c r="B21" s="26">
        <f>'Annual VC Dollars'!B22/'Annual VC Dollars'!$B$9</f>
        <v>7.8906934731592493E-4</v>
      </c>
      <c r="C21" s="26">
        <f>'Annual VC Dollars'!C22/'Annual VC Dollars'!$C$9</f>
        <v>1.9328349189049849E-3</v>
      </c>
      <c r="D21" s="26">
        <f>'Annual VC Dollars'!D22/'Annual VC Dollars'!$D$9</f>
        <v>4.0999766405068541E-3</v>
      </c>
      <c r="E21" s="26">
        <f>'Annual VC Dollars'!E22/'Annual VC Dollars'!$E$9</f>
        <v>2.2020949225972399E-3</v>
      </c>
      <c r="F21" s="26">
        <f>'Annual VC Dollars'!F22/'Annual VC Dollars'!$F$9</f>
        <v>9.6399491548854589E-4</v>
      </c>
      <c r="G21" s="27">
        <f>'Annual VC Dollars'!G22/'Annual VC Dollars'!$G$9</f>
        <v>1.8850215995199981E-4</v>
      </c>
    </row>
    <row r="22" spans="1:7">
      <c r="A22" s="17" t="s">
        <v>16</v>
      </c>
      <c r="B22" s="26">
        <f>'Annual VC Dollars'!B23/'Annual VC Dollars'!$B$9</f>
        <v>5.841951324707242E-4</v>
      </c>
      <c r="C22" s="26">
        <f>'Annual VC Dollars'!C23/'Annual VC Dollars'!$C$9</f>
        <v>7.5642994343572438E-4</v>
      </c>
      <c r="D22" s="26">
        <f>'Annual VC Dollars'!D23/'Annual VC Dollars'!$D$9</f>
        <v>7.1245746809151726E-4</v>
      </c>
      <c r="E22" s="26">
        <f>'Annual VC Dollars'!E23/'Annual VC Dollars'!$E$9</f>
        <v>3.3138321650735163E-4</v>
      </c>
      <c r="F22" s="26">
        <f>'Annual VC Dollars'!F23/'Annual VC Dollars'!$F$9</f>
        <v>1.7462692205438238E-4</v>
      </c>
      <c r="G22" s="27">
        <f>'Annual VC Dollars'!G23/'Annual VC Dollars'!$G$9</f>
        <v>5.7116154465455945E-4</v>
      </c>
    </row>
    <row r="23" spans="1:7">
      <c r="A23" s="17" t="s">
        <v>17</v>
      </c>
      <c r="B23" s="26">
        <f>'Annual VC Dollars'!B24/'Annual VC Dollars'!$B$9</f>
        <v>1.5816308722926786E-2</v>
      </c>
      <c r="C23" s="26">
        <f>'Annual VC Dollars'!C24/'Annual VC Dollars'!$C$9</f>
        <v>1.6657963526939327E-2</v>
      </c>
      <c r="D23" s="26">
        <f>'Annual VC Dollars'!D24/'Annual VC Dollars'!$D$9</f>
        <v>1.2619467534965303E-2</v>
      </c>
      <c r="E23" s="26">
        <f>'Annual VC Dollars'!E24/'Annual VC Dollars'!$E$9</f>
        <v>2.8160860220545321E-2</v>
      </c>
      <c r="F23" s="26">
        <f>'Annual VC Dollars'!F24/'Annual VC Dollars'!$F$9</f>
        <v>2.612845054058148E-2</v>
      </c>
      <c r="G23" s="27">
        <f>'Annual VC Dollars'!G24/'Annual VC Dollars'!$G$9</f>
        <v>2.0363213501881913E-2</v>
      </c>
    </row>
    <row r="24" spans="1:7">
      <c r="A24" s="17" t="s">
        <v>18</v>
      </c>
      <c r="B24" s="26">
        <f>'Annual VC Dollars'!B25/'Annual VC Dollars'!$B$9</f>
        <v>2.1985935908650045E-3</v>
      </c>
      <c r="C24" s="26">
        <f>'Annual VC Dollars'!C25/'Annual VC Dollars'!$C$9</f>
        <v>3.1113121232121763E-3</v>
      </c>
      <c r="D24" s="26">
        <f>'Annual VC Dollars'!D25/'Annual VC Dollars'!$D$9</f>
        <v>1.1320391142954698E-2</v>
      </c>
      <c r="E24" s="26">
        <f>'Annual VC Dollars'!E25/'Annual VC Dollars'!$E$9</f>
        <v>3.4194172717214653E-3</v>
      </c>
      <c r="F24" s="26">
        <f>'Annual VC Dollars'!F25/'Annual VC Dollars'!$F$9</f>
        <v>6.0390401988459283E-3</v>
      </c>
      <c r="G24" s="27">
        <f>'Annual VC Dollars'!G25/'Annual VC Dollars'!$G$9</f>
        <v>3.1700898344743681E-3</v>
      </c>
    </row>
    <row r="25" spans="1:7">
      <c r="A25" s="17" t="s">
        <v>19</v>
      </c>
      <c r="B25" s="26">
        <f>'Annual VC Dollars'!B26/'Annual VC Dollars'!$B$9</f>
        <v>3.8471372319249563E-3</v>
      </c>
      <c r="C25" s="26">
        <f>'Annual VC Dollars'!C26/'Annual VC Dollars'!$C$9</f>
        <v>1.9749237462959074E-3</v>
      </c>
      <c r="D25" s="26">
        <f>'Annual VC Dollars'!D26/'Annual VC Dollars'!$D$9</f>
        <v>3.6661853554538157E-4</v>
      </c>
      <c r="E25" s="26">
        <f>'Annual VC Dollars'!E26/'Annual VC Dollars'!$E$9</f>
        <v>1.7836541281790537E-3</v>
      </c>
      <c r="F25" s="26">
        <f>'Annual VC Dollars'!F26/'Annual VC Dollars'!$F$9</f>
        <v>1.9428560295893017E-3</v>
      </c>
      <c r="G25" s="27">
        <f>'Annual VC Dollars'!G26/'Annual VC Dollars'!$G$9</f>
        <v>1.7418315887772599E-3</v>
      </c>
    </row>
    <row r="26" spans="1:7">
      <c r="A26" s="17" t="s">
        <v>20</v>
      </c>
      <c r="B26" s="26">
        <f>'Annual VC Dollars'!B27/'Annual VC Dollars'!$B$9</f>
        <v>1.6876166085823779E-3</v>
      </c>
      <c r="C26" s="26">
        <f>'Annual VC Dollars'!C27/'Annual VC Dollars'!$C$9</f>
        <v>7.9212939857636021E-4</v>
      </c>
      <c r="D26" s="26">
        <f>'Annual VC Dollars'!D27/'Annual VC Dollars'!$D$9</f>
        <v>8.5850003001579508E-4</v>
      </c>
      <c r="E26" s="26">
        <f>'Annual VC Dollars'!E27/'Annual VC Dollars'!$E$9</f>
        <v>7.1535588049630226E-4</v>
      </c>
      <c r="F26" s="26">
        <f>'Annual VC Dollars'!F27/'Annual VC Dollars'!$F$9</f>
        <v>4.2582494928946186E-4</v>
      </c>
      <c r="G26" s="27">
        <f>'Annual VC Dollars'!G27/'Annual VC Dollars'!$G$9</f>
        <v>8.7061607595430638E-4</v>
      </c>
    </row>
    <row r="27" spans="1:7">
      <c r="A27" s="17" t="s">
        <v>21</v>
      </c>
      <c r="B27" s="26">
        <f>'Annual VC Dollars'!B28/'Annual VC Dollars'!$B$9</f>
        <v>4.7094652744942558E-4</v>
      </c>
      <c r="C27" s="26">
        <f>'Annual VC Dollars'!C28/'Annual VC Dollars'!$C$9</f>
        <v>4.8286916979246668E-4</v>
      </c>
      <c r="D27" s="26">
        <f>'Annual VC Dollars'!D28/'Annual VC Dollars'!$D$9</f>
        <v>6.3515344266145855E-4</v>
      </c>
      <c r="E27" s="26">
        <f>'Annual VC Dollars'!E28/'Annual VC Dollars'!$E$9</f>
        <v>7.6756904768044765E-4</v>
      </c>
      <c r="F27" s="26">
        <f>'Annual VC Dollars'!F28/'Annual VC Dollars'!$F$9</f>
        <v>7.4208465716322863E-4</v>
      </c>
      <c r="G27" s="27">
        <f>'Annual VC Dollars'!G28/'Annual VC Dollars'!$G$9</f>
        <v>3.9617121952791897E-4</v>
      </c>
    </row>
    <row r="28" spans="1:7">
      <c r="A28" s="17" t="s">
        <v>22</v>
      </c>
      <c r="B28" s="26">
        <f>'Annual VC Dollars'!B29/'Annual VC Dollars'!$B$9</f>
        <v>0.1167672835605626</v>
      </c>
      <c r="C28" s="26">
        <f>'Annual VC Dollars'!C29/'Annual VC Dollars'!$C$9</f>
        <v>0.11275244844796103</v>
      </c>
      <c r="D28" s="26">
        <f>'Annual VC Dollars'!D29/'Annual VC Dollars'!$D$9</f>
        <v>0.11513635109654283</v>
      </c>
      <c r="E28" s="26">
        <f>'Annual VC Dollars'!E29/'Annual VC Dollars'!$E$9</f>
        <v>0.10353703436847174</v>
      </c>
      <c r="F28" s="26">
        <f>'Annual VC Dollars'!F29/'Annual VC Dollars'!$F$9</f>
        <v>0.10632166428383225</v>
      </c>
      <c r="G28" s="27">
        <f>'Annual VC Dollars'!G29/'Annual VC Dollars'!$G$9</f>
        <v>0.11437253568770017</v>
      </c>
    </row>
    <row r="29" spans="1:7">
      <c r="A29" s="17" t="s">
        <v>23</v>
      </c>
      <c r="B29" s="26">
        <f>'Annual VC Dollars'!B30/'Annual VC Dollars'!$B$9</f>
        <v>2.2683691531259587E-2</v>
      </c>
      <c r="C29" s="26">
        <f>'Annual VC Dollars'!C30/'Annual VC Dollars'!$C$9</f>
        <v>1.7297721009216359E-2</v>
      </c>
      <c r="D29" s="26">
        <f>'Annual VC Dollars'!D30/'Annual VC Dollars'!$D$9</f>
        <v>1.8795267981003873E-2</v>
      </c>
      <c r="E29" s="26">
        <f>'Annual VC Dollars'!E30/'Annual VC Dollars'!$E$9</f>
        <v>1.9101197981969426E-2</v>
      </c>
      <c r="F29" s="26">
        <f>'Annual VC Dollars'!F30/'Annual VC Dollars'!$F$9</f>
        <v>1.0658416130083446E-2</v>
      </c>
      <c r="G29" s="27">
        <f>'Annual VC Dollars'!G30/'Annual VC Dollars'!$G$9</f>
        <v>1.0388452056077885E-2</v>
      </c>
    </row>
    <row r="30" spans="1:7">
      <c r="A30" s="17" t="s">
        <v>24</v>
      </c>
      <c r="B30" s="26">
        <f>'Annual VC Dollars'!B31/'Annual VC Dollars'!$B$9</f>
        <v>2.4432768221099702E-4</v>
      </c>
      <c r="C30" s="26">
        <f>'Annual VC Dollars'!C31/'Annual VC Dollars'!$C$9</f>
        <v>1.7916145161277254E-4</v>
      </c>
      <c r="D30" s="26">
        <f>'Annual VC Dollars'!D31/'Annual VC Dollars'!$D$9</f>
        <v>5.5363496253859517E-4</v>
      </c>
      <c r="E30" s="26">
        <f>'Annual VC Dollars'!E31/'Annual VC Dollars'!$E$9</f>
        <v>1.8506149174758941E-4</v>
      </c>
      <c r="F30" s="26">
        <f>'Annual VC Dollars'!F31/'Annual VC Dollars'!$F$9</f>
        <v>1.3111104707558285E-3</v>
      </c>
      <c r="G30" s="27">
        <f>'Annual VC Dollars'!G31/'Annual VC Dollars'!$G$9</f>
        <v>4.8208296394764241E-4</v>
      </c>
    </row>
    <row r="31" spans="1:7">
      <c r="A31" s="17" t="s">
        <v>25</v>
      </c>
      <c r="B31" s="26">
        <f>'Annual VC Dollars'!B32/'Annual VC Dollars'!$B$9</f>
        <v>3.4213080055754204E-3</v>
      </c>
      <c r="C31" s="26">
        <f>'Annual VC Dollars'!C32/'Annual VC Dollars'!$C$9</f>
        <v>6.7757067724994674E-3</v>
      </c>
      <c r="D31" s="26">
        <f>'Annual VC Dollars'!D32/'Annual VC Dollars'!$D$9</f>
        <v>8.7047415429808359E-3</v>
      </c>
      <c r="E31" s="26">
        <f>'Annual VC Dollars'!E32/'Annual VC Dollars'!$E$9</f>
        <v>6.484784714926476E-3</v>
      </c>
      <c r="F31" s="26">
        <f>'Annual VC Dollars'!F32/'Annual VC Dollars'!$F$9</f>
        <v>2.8766060373533265E-3</v>
      </c>
      <c r="G31" s="27">
        <f>'Annual VC Dollars'!G32/'Annual VC Dollars'!$G$9</f>
        <v>8.7580365539618541E-3</v>
      </c>
    </row>
    <row r="32" spans="1:7">
      <c r="A32" s="17" t="s">
        <v>26</v>
      </c>
      <c r="B32" s="26">
        <f>'Annual VC Dollars'!B33/'Annual VC Dollars'!$B$9</f>
        <v>1.2867250924592007E-2</v>
      </c>
      <c r="C32" s="26">
        <f>'Annual VC Dollars'!C33/'Annual VC Dollars'!$C$9</f>
        <v>1.5888103946611627E-2</v>
      </c>
      <c r="D32" s="26">
        <f>'Annual VC Dollars'!D33/'Annual VC Dollars'!$D$9</f>
        <v>1.3770184390538804E-2</v>
      </c>
      <c r="E32" s="26">
        <f>'Annual VC Dollars'!E33/'Annual VC Dollars'!$E$9</f>
        <v>5.9397341522401262E-3</v>
      </c>
      <c r="F32" s="26">
        <f>'Annual VC Dollars'!F33/'Annual VC Dollars'!$F$9</f>
        <v>9.3119084937279065E-3</v>
      </c>
      <c r="G32" s="27">
        <f>'Annual VC Dollars'!G33/'Annual VC Dollars'!$G$9</f>
        <v>8.5034379966442853E-3</v>
      </c>
    </row>
    <row r="33" spans="1:7">
      <c r="A33" s="17" t="s">
        <v>27</v>
      </c>
      <c r="B33" s="26">
        <f>'Annual VC Dollars'!B34/'Annual VC Dollars'!$B$9</f>
        <v>1.4834566106562892E-3</v>
      </c>
      <c r="C33" s="26">
        <f>'Annual VC Dollars'!C34/'Annual VC Dollars'!$C$9</f>
        <v>3.0710896301272103E-3</v>
      </c>
      <c r="D33" s="26">
        <f>'Annual VC Dollars'!D34/'Annual VC Dollars'!$D$9</f>
        <v>8.5069060644729915E-4</v>
      </c>
      <c r="E33" s="26">
        <f>'Annual VC Dollars'!E34/'Annual VC Dollars'!$E$9</f>
        <v>4.1466730166247346E-3</v>
      </c>
      <c r="F33" s="26">
        <f>'Annual VC Dollars'!F34/'Annual VC Dollars'!$F$9</f>
        <v>4.56220216054741E-3</v>
      </c>
      <c r="G33" s="27">
        <f>'Annual VC Dollars'!G34/'Annual VC Dollars'!$G$9</f>
        <v>7.9909835646851761E-4</v>
      </c>
    </row>
    <row r="34" spans="1:7">
      <c r="A34" s="17" t="s">
        <v>28</v>
      </c>
      <c r="B34" s="26">
        <f>'Annual VC Dollars'!B35/'Annual VC Dollars'!$B$9</f>
        <v>1.5594255875808793E-4</v>
      </c>
      <c r="C34" s="26">
        <f>'Annual VC Dollars'!C35/'Annual VC Dollars'!$C$9</f>
        <v>0</v>
      </c>
      <c r="D34" s="26">
        <f>'Annual VC Dollars'!D35/'Annual VC Dollars'!$D$9</f>
        <v>6.0973013495439989E-5</v>
      </c>
      <c r="E34" s="26">
        <f>'Annual VC Dollars'!E35/'Annual VC Dollars'!$E$9</f>
        <v>0</v>
      </c>
      <c r="F34" s="26">
        <f>'Annual VC Dollars'!F35/'Annual VC Dollars'!$F$9</f>
        <v>3.3941092721940212E-5</v>
      </c>
      <c r="G34" s="27">
        <f>'Annual VC Dollars'!G35/'Annual VC Dollars'!$G$9</f>
        <v>3.6855942313815003E-4</v>
      </c>
    </row>
    <row r="35" spans="1:7">
      <c r="A35" s="17" t="s">
        <v>29</v>
      </c>
      <c r="B35" s="26">
        <f>'Annual VC Dollars'!B36/'Annual VC Dollars'!$B$9</f>
        <v>1.2475404700647034E-4</v>
      </c>
      <c r="C35" s="26">
        <f>'Annual VC Dollars'!C36/'Annual VC Dollars'!$C$9</f>
        <v>5.18724706271857E-4</v>
      </c>
      <c r="D35" s="26">
        <f>'Annual VC Dollars'!D36/'Annual VC Dollars'!$D$9</f>
        <v>7.087503088709945E-4</v>
      </c>
      <c r="E35" s="26">
        <f>'Annual VC Dollars'!E36/'Annual VC Dollars'!$E$9</f>
        <v>8.1669928197295697E-5</v>
      </c>
      <c r="F35" s="26">
        <f>'Annual VC Dollars'!F36/'Annual VC Dollars'!$F$9</f>
        <v>1.0912061310103778E-4</v>
      </c>
      <c r="G35" s="27">
        <f>'Annual VC Dollars'!G36/'Annual VC Dollars'!$G$9</f>
        <v>1.8190835439687886E-4</v>
      </c>
    </row>
    <row r="36" spans="1:7">
      <c r="A36" s="17" t="s">
        <v>30</v>
      </c>
      <c r="B36" s="26">
        <f>'Annual VC Dollars'!B37/'Annual VC Dollars'!$B$9</f>
        <v>1.6282006223848414E-2</v>
      </c>
      <c r="C36" s="26">
        <f>'Annual VC Dollars'!C37/'Annual VC Dollars'!$C$9</f>
        <v>1.623539488797883E-2</v>
      </c>
      <c r="D36" s="26">
        <f>'Annual VC Dollars'!D37/'Annual VC Dollars'!$D$9</f>
        <v>1.2433977872230016E-2</v>
      </c>
      <c r="E36" s="26">
        <f>'Annual VC Dollars'!E37/'Annual VC Dollars'!$E$9</f>
        <v>1.8324692277224459E-2</v>
      </c>
      <c r="F36" s="26">
        <f>'Annual VC Dollars'!F37/'Annual VC Dollars'!$F$9</f>
        <v>1.0339641387238984E-2</v>
      </c>
      <c r="G36" s="27">
        <f>'Annual VC Dollars'!G37/'Annual VC Dollars'!$G$9</f>
        <v>6.3708489703729271E-3</v>
      </c>
    </row>
    <row r="37" spans="1:7">
      <c r="A37" s="17" t="s">
        <v>31</v>
      </c>
      <c r="B37" s="26">
        <f>'Annual VC Dollars'!B38/'Annual VC Dollars'!$B$9</f>
        <v>4.6782767627426378E-6</v>
      </c>
      <c r="C37" s="26">
        <f>'Annual VC Dollars'!C38/'Annual VC Dollars'!$C$9</f>
        <v>1.8118386725748392E-4</v>
      </c>
      <c r="D37" s="26">
        <f>'Annual VC Dollars'!D38/'Annual VC Dollars'!$D$9</f>
        <v>2.2925853074285438E-4</v>
      </c>
      <c r="E37" s="26">
        <f>'Annual VC Dollars'!E38/'Annual VC Dollars'!$E$9</f>
        <v>1.3516159321028885E-4</v>
      </c>
      <c r="F37" s="26">
        <f>'Annual VC Dollars'!F38/'Annual VC Dollars'!$F$9</f>
        <v>1.3576437088776085E-4</v>
      </c>
      <c r="G37" s="27">
        <f>'Annual VC Dollars'!G38/'Annual VC Dollars'!$G$9</f>
        <v>9.0481036776959912E-5</v>
      </c>
    </row>
    <row r="38" spans="1:7">
      <c r="A38" s="17" t="s">
        <v>32</v>
      </c>
      <c r="B38" s="26">
        <f>'Annual VC Dollars'!B39/'Annual VC Dollars'!$B$9</f>
        <v>9.0446684079691E-5</v>
      </c>
      <c r="C38" s="26">
        <f>'Annual VC Dollars'!C39/'Annual VC Dollars'!$C$9</f>
        <v>9.2420077819897306E-4</v>
      </c>
      <c r="D38" s="26">
        <f>'Annual VC Dollars'!D39/'Annual VC Dollars'!$D$9</f>
        <v>0</v>
      </c>
      <c r="E38" s="26">
        <f>'Annual VC Dollars'!E39/'Annual VC Dollars'!$E$9</f>
        <v>4.9172993417219923E-4</v>
      </c>
      <c r="F38" s="26">
        <f>'Annual VC Dollars'!F39/'Annual VC Dollars'!$F$9</f>
        <v>0</v>
      </c>
      <c r="G38" s="27">
        <f>'Annual VC Dollars'!G39/'Annual VC Dollars'!$G$9</f>
        <v>4.0019008557809558E-4</v>
      </c>
    </row>
    <row r="39" spans="1:7">
      <c r="A39" s="17" t="s">
        <v>33</v>
      </c>
      <c r="B39" s="26">
        <f>'Annual VC Dollars'!B40/'Annual VC Dollars'!$B$9</f>
        <v>4.7931097441609189E-3</v>
      </c>
      <c r="C39" s="26">
        <f>'Annual VC Dollars'!C40/'Annual VC Dollars'!$C$9</f>
        <v>6.3792800973405586E-3</v>
      </c>
      <c r="D39" s="26">
        <f>'Annual VC Dollars'!D40/'Annual VC Dollars'!$D$9</f>
        <v>2.3208475186439498E-3</v>
      </c>
      <c r="E39" s="26">
        <f>'Annual VC Dollars'!E40/'Annual VC Dollars'!$E$9</f>
        <v>2.4348798734343592E-3</v>
      </c>
      <c r="F39" s="26">
        <f>'Annual VC Dollars'!F40/'Annual VC Dollars'!$F$9</f>
        <v>1.9094613884601847E-3</v>
      </c>
      <c r="G39" s="27">
        <f>'Annual VC Dollars'!G40/'Annual VC Dollars'!$G$9</f>
        <v>1.6447190460131887E-3</v>
      </c>
    </row>
    <row r="40" spans="1:7">
      <c r="A40" s="17" t="s">
        <v>34</v>
      </c>
      <c r="B40" s="26">
        <f>'Annual VC Dollars'!B41/'Annual VC Dollars'!$B$9</f>
        <v>1.9654232868480313E-2</v>
      </c>
      <c r="C40" s="26">
        <f>'Annual VC Dollars'!C41/'Annual VC Dollars'!$C$9</f>
        <v>2.486353808552702E-2</v>
      </c>
      <c r="D40" s="26">
        <f>'Annual VC Dollars'!D41/'Annual VC Dollars'!$D$9</f>
        <v>3.2491631124643476E-2</v>
      </c>
      <c r="E40" s="26">
        <f>'Annual VC Dollars'!E41/'Annual VC Dollars'!$E$9</f>
        <v>1.9465223514280872E-2</v>
      </c>
      <c r="F40" s="26">
        <f>'Annual VC Dollars'!F41/'Annual VC Dollars'!$F$9</f>
        <v>1.6490632886318961E-2</v>
      </c>
      <c r="G40" s="27">
        <f>'Annual VC Dollars'!G41/'Annual VC Dollars'!$G$9</f>
        <v>1.6186507053091069E-2</v>
      </c>
    </row>
    <row r="41" spans="1:7">
      <c r="A41" s="17" t="s">
        <v>35</v>
      </c>
      <c r="B41" s="26">
        <f>'Annual VC Dollars'!B42/'Annual VC Dollars'!$B$9</f>
        <v>4.0877035796187079E-3</v>
      </c>
      <c r="C41" s="26">
        <f>'Annual VC Dollars'!C42/'Annual VC Dollars'!$C$9</f>
        <v>1.6535389862823897E-3</v>
      </c>
      <c r="D41" s="26">
        <f>'Annual VC Dollars'!D42/'Annual VC Dollars'!$D$9</f>
        <v>2.6715935593161989E-4</v>
      </c>
      <c r="E41" s="26">
        <f>'Annual VC Dollars'!E42/'Annual VC Dollars'!$E$9</f>
        <v>4.3123432453160554E-4</v>
      </c>
      <c r="F41" s="26">
        <f>'Annual VC Dollars'!F42/'Annual VC Dollars'!$F$9</f>
        <v>2.203425192524909E-3</v>
      </c>
      <c r="G41" s="27">
        <f>'Annual VC Dollars'!G42/'Annual VC Dollars'!$G$9</f>
        <v>1.1772713897642195E-3</v>
      </c>
    </row>
    <row r="42" spans="1:7">
      <c r="A42" s="17" t="s">
        <v>36</v>
      </c>
      <c r="B42" s="26">
        <f>'Annual VC Dollars'!B43/'Annual VC Dollars'!$B$9</f>
        <v>9.1825216299112498E-4</v>
      </c>
      <c r="C42" s="26">
        <f>'Annual VC Dollars'!C43/'Annual VC Dollars'!$C$9</f>
        <v>4.1953335505365671E-4</v>
      </c>
      <c r="D42" s="26">
        <f>'Annual VC Dollars'!D43/'Annual VC Dollars'!$D$9</f>
        <v>7.5118752626382066E-4</v>
      </c>
      <c r="E42" s="26">
        <f>'Annual VC Dollars'!E43/'Annual VC Dollars'!$E$9</f>
        <v>1.451372970052779E-3</v>
      </c>
      <c r="F42" s="26">
        <f>'Annual VC Dollars'!F43/'Annual VC Dollars'!$F$9</f>
        <v>3.2244038085843199E-4</v>
      </c>
      <c r="G42" s="27">
        <f>'Annual VC Dollars'!G43/'Annual VC Dollars'!$G$9</f>
        <v>2.6748456497188776E-4</v>
      </c>
    </row>
    <row r="43" spans="1:7">
      <c r="A43" s="17" t="s">
        <v>37</v>
      </c>
      <c r="B43" s="26">
        <f>'Annual VC Dollars'!B44/'Annual VC Dollars'!$B$9</f>
        <v>4.1061035540116926E-2</v>
      </c>
      <c r="C43" s="26">
        <f>'Annual VC Dollars'!C44/'Annual VC Dollars'!$C$9</f>
        <v>5.0259323498845217E-2</v>
      </c>
      <c r="D43" s="26">
        <f>'Annual VC Dollars'!D44/'Annual VC Dollars'!$D$9</f>
        <v>5.1882912751485814E-2</v>
      </c>
      <c r="E43" s="26">
        <f>'Annual VC Dollars'!E44/'Annual VC Dollars'!$E$9</f>
        <v>6.0402775304934452E-2</v>
      </c>
      <c r="F43" s="26">
        <f>'Annual VC Dollars'!F44/'Annual VC Dollars'!$F$9</f>
        <v>8.2444784375801758E-2</v>
      </c>
      <c r="G43" s="27">
        <f>'Annual VC Dollars'!G44/'Annual VC Dollars'!$G$9</f>
        <v>6.9862353837781443E-2</v>
      </c>
    </row>
    <row r="44" spans="1:7">
      <c r="A44" s="17" t="s">
        <v>38</v>
      </c>
      <c r="B44" s="26">
        <f>'Annual VC Dollars'!B45/'Annual VC Dollars'!$B$9</f>
        <v>6.8792344427984157E-3</v>
      </c>
      <c r="C44" s="26">
        <f>'Annual VC Dollars'!C45/'Annual VC Dollars'!$C$9</f>
        <v>8.8474906125709032E-3</v>
      </c>
      <c r="D44" s="26">
        <f>'Annual VC Dollars'!D45/'Annual VC Dollars'!$D$9</f>
        <v>5.972618853707444E-3</v>
      </c>
      <c r="E44" s="26">
        <f>'Annual VC Dollars'!E45/'Annual VC Dollars'!$E$9</f>
        <v>7.5885003456070393E-3</v>
      </c>
      <c r="F44" s="26">
        <f>'Annual VC Dollars'!F45/'Annual VC Dollars'!$F$9</f>
        <v>1.4680768240342036E-2</v>
      </c>
      <c r="G44" s="27">
        <f>'Annual VC Dollars'!G45/'Annual VC Dollars'!$G$9</f>
        <v>1.0893754716088415E-2</v>
      </c>
    </row>
    <row r="45" spans="1:7">
      <c r="A45" s="17" t="s">
        <v>39</v>
      </c>
      <c r="B45" s="26">
        <f>'Annual VC Dollars'!B46/'Annual VC Dollars'!$B$9</f>
        <v>2.5369047343883262E-4</v>
      </c>
      <c r="C45" s="26">
        <f>'Annual VC Dollars'!C46/'Annual VC Dollars'!$C$9</f>
        <v>5.730443330379389E-4</v>
      </c>
      <c r="D45" s="26">
        <f>'Annual VC Dollars'!D46/'Annual VC Dollars'!$D$9</f>
        <v>2.1979551904836208E-4</v>
      </c>
      <c r="E45" s="26">
        <f>'Annual VC Dollars'!E46/'Annual VC Dollars'!$E$9</f>
        <v>5.5586862123813824E-4</v>
      </c>
      <c r="F45" s="26">
        <f>'Annual VC Dollars'!F46/'Annual VC Dollars'!$F$9</f>
        <v>9.2031272915540886E-4</v>
      </c>
      <c r="G45" s="27">
        <f>'Annual VC Dollars'!G46/'Annual VC Dollars'!$G$9</f>
        <v>1.2831719032252531E-3</v>
      </c>
    </row>
    <row r="46" spans="1:7">
      <c r="A46" s="17" t="s">
        <v>40</v>
      </c>
      <c r="B46" s="26">
        <f>'Annual VC Dollars'!B47/'Annual VC Dollars'!$B$9</f>
        <v>7.8468798518505772E-3</v>
      </c>
      <c r="C46" s="26">
        <f>'Annual VC Dollars'!C47/'Annual VC Dollars'!$C$9</f>
        <v>5.0531632300898893E-3</v>
      </c>
      <c r="D46" s="26">
        <f>'Annual VC Dollars'!D47/'Annual VC Dollars'!$D$9</f>
        <v>3.2865478620668878E-3</v>
      </c>
      <c r="E46" s="26">
        <f>'Annual VC Dollars'!E47/'Annual VC Dollars'!$E$9</f>
        <v>7.842549409162753E-3</v>
      </c>
      <c r="F46" s="26">
        <f>'Annual VC Dollars'!F47/'Annual VC Dollars'!$F$9</f>
        <v>8.0376173203568387E-3</v>
      </c>
      <c r="G46" s="27">
        <f>'Annual VC Dollars'!G47/'Annual VC Dollars'!$G$9</f>
        <v>4.666099526501424E-3</v>
      </c>
    </row>
    <row r="47" spans="1:7">
      <c r="A47" s="17" t="s">
        <v>41</v>
      </c>
      <c r="B47" s="26">
        <f>'Annual VC Dollars'!B48/'Annual VC Dollars'!$B$9</f>
        <v>3.0151977157808454E-2</v>
      </c>
      <c r="C47" s="26">
        <f>'Annual VC Dollars'!C48/'Annual VC Dollars'!$C$9</f>
        <v>2.6364309970843873E-2</v>
      </c>
      <c r="D47" s="26">
        <f>'Annual VC Dollars'!D48/'Annual VC Dollars'!$D$9</f>
        <v>2.223798968091744E-2</v>
      </c>
      <c r="E47" s="26">
        <f>'Annual VC Dollars'!E48/'Annual VC Dollars'!$E$9</f>
        <v>2.2412986260881774E-2</v>
      </c>
      <c r="F47" s="26">
        <f>'Annual VC Dollars'!F48/'Annual VC Dollars'!$F$9</f>
        <v>1.7333393612714007E-2</v>
      </c>
      <c r="G47" s="27">
        <f>'Annual VC Dollars'!G48/'Annual VC Dollars'!$G$9</f>
        <v>1.9578969115617611E-2</v>
      </c>
    </row>
    <row r="48" spans="1:7">
      <c r="A48" s="17" t="s">
        <v>42</v>
      </c>
      <c r="B48" s="26">
        <f>'Annual VC Dollars'!B49/'Annual VC Dollars'!$B$9</f>
        <v>5.0054442510171068E-4</v>
      </c>
      <c r="C48" s="26">
        <f>'Annual VC Dollars'!C49/'Annual VC Dollars'!$C$9</f>
        <v>4.5828137761932546E-4</v>
      </c>
      <c r="D48" s="26">
        <f>'Annual VC Dollars'!D49/'Annual VC Dollars'!$D$9</f>
        <v>0</v>
      </c>
      <c r="E48" s="26">
        <f>'Annual VC Dollars'!E49/'Annual VC Dollars'!$E$9</f>
        <v>1.9218088601190864E-4</v>
      </c>
      <c r="F48" s="26">
        <f>'Annual VC Dollars'!F49/'Annual VC Dollars'!$F$9</f>
        <v>0</v>
      </c>
      <c r="G48" s="27">
        <f>'Annual VC Dollars'!G49/'Annual VC Dollars'!$G$9</f>
        <v>3.7700431990399961E-6</v>
      </c>
    </row>
    <row r="49" spans="1:7">
      <c r="A49" s="17" t="s">
        <v>43</v>
      </c>
      <c r="B49" s="26">
        <f>'Annual VC Dollars'!B50/'Annual VC Dollars'!$B$9</f>
        <v>2.195359342196362E-4</v>
      </c>
      <c r="C49" s="26">
        <f>'Annual VC Dollars'!C50/'Annual VC Dollars'!$C$9</f>
        <v>1.2734643220176664E-3</v>
      </c>
      <c r="D49" s="26">
        <f>'Annual VC Dollars'!D50/'Annual VC Dollars'!$D$9</f>
        <v>1.4651083466792284E-3</v>
      </c>
      <c r="E49" s="26">
        <f>'Annual VC Dollars'!E50/'Annual VC Dollars'!$E$9</f>
        <v>2.5357016135895442E-3</v>
      </c>
      <c r="F49" s="26">
        <f>'Annual VC Dollars'!F50/'Annual VC Dollars'!$F$9</f>
        <v>1.4306509993225018E-3</v>
      </c>
      <c r="G49" s="27">
        <f>'Annual VC Dollars'!G50/'Annual VC Dollars'!$G$9</f>
        <v>4.0535504476078036E-3</v>
      </c>
    </row>
    <row r="50" spans="1:7">
      <c r="A50" s="17" t="s">
        <v>44</v>
      </c>
      <c r="B50" s="26">
        <f>'Annual VC Dollars'!B51/'Annual VC Dollars'!$B$9</f>
        <v>2.7118099082913977E-3</v>
      </c>
      <c r="C50" s="26">
        <f>'Annual VC Dollars'!C51/'Annual VC Dollars'!$C$9</f>
        <v>7.0535813686755332E-4</v>
      </c>
      <c r="D50" s="26">
        <f>'Annual VC Dollars'!D51/'Annual VC Dollars'!$D$9</f>
        <v>3.4632671665409917E-4</v>
      </c>
      <c r="E50" s="26">
        <f>'Annual VC Dollars'!E51/'Annual VC Dollars'!$E$9</f>
        <v>1.1423100166443741E-3</v>
      </c>
      <c r="F50" s="26">
        <f>'Annual VC Dollars'!F51/'Annual VC Dollars'!$F$9</f>
        <v>2.0271317628178793E-3</v>
      </c>
      <c r="G50" s="27">
        <f>'Annual VC Dollars'!G51/'Annual VC Dollars'!$G$9</f>
        <v>1.4891632935775995E-3</v>
      </c>
    </row>
    <row r="51" spans="1:7">
      <c r="A51" s="17" t="s">
        <v>45</v>
      </c>
      <c r="B51" s="26">
        <f>'Annual VC Dollars'!B52/'Annual VC Dollars'!$B$9</f>
        <v>1.2565227614491693E-4</v>
      </c>
      <c r="C51" s="26">
        <f>'Annual VC Dollars'!C52/'Annual VC Dollars'!$C$9</f>
        <v>1.6604397739830633E-5</v>
      </c>
      <c r="D51" s="26">
        <f>'Annual VC Dollars'!D52/'Annual VC Dollars'!$D$9</f>
        <v>3.9022728637081593E-5</v>
      </c>
      <c r="E51" s="26">
        <f>'Annual VC Dollars'!E52/'Annual VC Dollars'!$E$9</f>
        <v>2.1379562355313011E-4</v>
      </c>
      <c r="F51" s="26">
        <f>'Annual VC Dollars'!F52/'Annual VC Dollars'!$F$9</f>
        <v>1.4071977042516413E-4</v>
      </c>
      <c r="G51" s="27">
        <f>'Annual VC Dollars'!G52/'Annual VC Dollars'!$G$9</f>
        <v>0</v>
      </c>
    </row>
    <row r="52" spans="1:7">
      <c r="A52" s="17" t="s">
        <v>46</v>
      </c>
      <c r="B52" s="26">
        <f>'Annual VC Dollars'!B53/'Annual VC Dollars'!$B$9</f>
        <v>3.9508359146479093E-3</v>
      </c>
      <c r="C52" s="26">
        <f>'Annual VC Dollars'!C53/'Annual VC Dollars'!$C$9</f>
        <v>2.7991760127397442E-3</v>
      </c>
      <c r="D52" s="26">
        <f>'Annual VC Dollars'!D53/'Annual VC Dollars'!$D$9</f>
        <v>3.6601953666080237E-3</v>
      </c>
      <c r="E52" s="26">
        <f>'Annual VC Dollars'!E53/'Annual VC Dollars'!$E$9</f>
        <v>2.8980638159497446E-3</v>
      </c>
      <c r="F52" s="26">
        <f>'Annual VC Dollars'!F53/'Annual VC Dollars'!$F$9</f>
        <v>3.6448592770051708E-3</v>
      </c>
      <c r="G52" s="27">
        <f>'Annual VC Dollars'!G53/'Annual VC Dollars'!$G$9</f>
        <v>3.4612992812978146E-3</v>
      </c>
    </row>
    <row r="53" spans="1:7">
      <c r="A53" s="17" t="s">
        <v>47</v>
      </c>
      <c r="B53" s="26">
        <f>'Annual VC Dollars'!B54/'Annual VC Dollars'!$B$9</f>
        <v>4.8982646184975553E-2</v>
      </c>
      <c r="C53" s="26">
        <f>'Annual VC Dollars'!C54/'Annual VC Dollars'!$C$9</f>
        <v>4.0817959996711534E-2</v>
      </c>
      <c r="D53" s="26">
        <f>'Annual VC Dollars'!D54/'Annual VC Dollars'!$D$9</f>
        <v>3.8276536020083324E-2</v>
      </c>
      <c r="E53" s="26">
        <f>'Annual VC Dollars'!E54/'Annual VC Dollars'!$E$9</f>
        <v>4.5640674952612523E-2</v>
      </c>
      <c r="F53" s="26">
        <f>'Annual VC Dollars'!F54/'Annual VC Dollars'!$F$9</f>
        <v>5.3632075364431452E-2</v>
      </c>
      <c r="G53" s="27">
        <f>'Annual VC Dollars'!G54/'Annual VC Dollars'!$G$9</f>
        <v>3.4840062514856329E-2</v>
      </c>
    </row>
    <row r="54" spans="1:7">
      <c r="A54" s="17" t="s">
        <v>48</v>
      </c>
      <c r="B54" s="26">
        <f>'Annual VC Dollars'!B55/'Annual VC Dollars'!$B$9</f>
        <v>5.7605243582261184E-3</v>
      </c>
      <c r="C54" s="26">
        <f>'Annual VC Dollars'!C55/'Annual VC Dollars'!$C$9</f>
        <v>6.6144813913252597E-3</v>
      </c>
      <c r="D54" s="26">
        <f>'Annual VC Dollars'!D55/'Annual VC Dollars'!$D$9</f>
        <v>7.9344377575259247E-3</v>
      </c>
      <c r="E54" s="26">
        <f>'Annual VC Dollars'!E55/'Annual VC Dollars'!$E$9</f>
        <v>5.9435525420767849E-3</v>
      </c>
      <c r="F54" s="26">
        <f>'Annual VC Dollars'!F62/'Annual VC Dollars'!$F$9</f>
        <v>0</v>
      </c>
      <c r="G54" s="27">
        <f>'Annual VC Dollars'!G55/'Annual VC Dollars'!$G$9</f>
        <v>1.1471985091741174E-2</v>
      </c>
    </row>
    <row r="55" spans="1:7">
      <c r="A55" s="17" t="s">
        <v>49</v>
      </c>
      <c r="B55" s="26">
        <f>'Annual VC Dollars'!B56/'Annual VC Dollars'!$B$9</f>
        <v>1.939709294564175E-2</v>
      </c>
      <c r="C55" s="26">
        <f>'Annual VC Dollars'!C56/'Annual VC Dollars'!$C$9</f>
        <v>1.858239329970841E-2</v>
      </c>
      <c r="D55" s="26">
        <f>'Annual VC Dollars'!D56/'Annual VC Dollars'!$D$9</f>
        <v>1.1744075541290732E-2</v>
      </c>
      <c r="E55" s="26">
        <f>'Annual VC Dollars'!E56/'Annual VC Dollars'!$E$9</f>
        <v>1.7502006717792014E-2</v>
      </c>
      <c r="F55" s="26">
        <f>'Annual VC Dollars'!F55/'Annual VC Dollars'!$F$9</f>
        <v>8.2971852210571486E-3</v>
      </c>
      <c r="G55" s="27">
        <f>'Annual VC Dollars'!G56/'Annual VC Dollars'!$G$9</f>
        <v>1.4119942793364497E-2</v>
      </c>
    </row>
    <row r="56" spans="1:7">
      <c r="A56" s="17" t="s">
        <v>50</v>
      </c>
      <c r="B56" s="26">
        <f>'Annual VC Dollars'!B57/'Annual VC Dollars'!$B$9</f>
        <v>5.4861215941330371E-4</v>
      </c>
      <c r="C56" s="26">
        <f>'Annual VC Dollars'!C57/'Annual VC Dollars'!$C$9</f>
        <v>1.4030649672565926E-3</v>
      </c>
      <c r="D56" s="26">
        <f>'Annual VC Dollars'!D57/'Annual VC Dollars'!$D$9</f>
        <v>1.4218906747136607E-3</v>
      </c>
      <c r="E56" s="26">
        <f>'Annual VC Dollars'!E57/'Annual VC Dollars'!$E$9</f>
        <v>1.4140014950556918E-3</v>
      </c>
      <c r="F56" s="26">
        <f>'Annual VC Dollars'!F56/'Annual VC Dollars'!$F$9</f>
        <v>2.097440396980451E-2</v>
      </c>
      <c r="G56" s="27">
        <f>'Annual VC Dollars'!G57/'Annual VC Dollars'!$G$9</f>
        <v>1.6644740723761582E-4</v>
      </c>
    </row>
    <row r="57" spans="1:7">
      <c r="A57" s="17" t="s">
        <v>51</v>
      </c>
      <c r="B57" s="26">
        <f>'Annual VC Dollars'!B58/'Annual VC Dollars'!$B$9</f>
        <v>4.2381915795565557E-2</v>
      </c>
      <c r="C57" s="26">
        <f>'Annual VC Dollars'!C58/'Annual VC Dollars'!$C$9</f>
        <v>3.130427437978224E-2</v>
      </c>
      <c r="D57" s="26">
        <f>'Annual VC Dollars'!D58/'Annual VC Dollars'!$D$9</f>
        <v>2.8360655804075544E-2</v>
      </c>
      <c r="E57" s="26">
        <f>'Annual VC Dollars'!E58/'Annual VC Dollars'!$E$9</f>
        <v>2.6564644991447769E-2</v>
      </c>
      <c r="F57" s="26">
        <f>'Annual VC Dollars'!F57/'Annual VC Dollars'!$F$9</f>
        <v>8.43100137322267E-4</v>
      </c>
      <c r="G57" s="27">
        <f>'Annual VC Dollars'!G58/'Annual VC Dollars'!$G$9</f>
        <v>3.511943402603479E-2</v>
      </c>
    </row>
    <row r="58" spans="1:7">
      <c r="A58" s="17" t="s">
        <v>52</v>
      </c>
      <c r="B58" s="26">
        <f>'Annual VC Dollars'!B59/'Annual VC Dollars'!$B$9</f>
        <v>2.7817314327873489E-3</v>
      </c>
      <c r="C58" s="26">
        <f>'Annual VC Dollars'!C59/'Annual VC Dollars'!$C$9</f>
        <v>2.3788323630763836E-3</v>
      </c>
      <c r="D58" s="26">
        <f>'Annual VC Dollars'!D59/'Annual VC Dollars'!$D$9</f>
        <v>1.2622243026539617E-3</v>
      </c>
      <c r="E58" s="26">
        <f>'Annual VC Dollars'!E59/'Annual VC Dollars'!$E$9</f>
        <v>5.7710280256943513E-3</v>
      </c>
      <c r="F58" s="26">
        <f>'Annual VC Dollars'!F58/'Annual VC Dollars'!$F$9</f>
        <v>1.8698663885126237E-2</v>
      </c>
      <c r="G58" s="27">
        <f>'Annual VC Dollars'!G59/'Annual VC Dollars'!$G$9</f>
        <v>3.5895297606267623E-3</v>
      </c>
    </row>
    <row r="59" spans="1:7">
      <c r="A59" s="17" t="s">
        <v>53</v>
      </c>
      <c r="B59" s="26">
        <f>'Annual VC Dollars'!B60/'Annual VC Dollars'!$B$9</f>
        <v>3.3527650132988908E-4</v>
      </c>
      <c r="C59" s="26">
        <f>'Annual VC Dollars'!C60/'Annual VC Dollars'!$C$9</f>
        <v>9.9626386438983797E-4</v>
      </c>
      <c r="D59" s="26">
        <f>'Annual VC Dollars'!D60/'Annual VC Dollars'!$D$9</f>
        <v>1.4633523238905598E-4</v>
      </c>
      <c r="E59" s="26">
        <f>'Annual VC Dollars'!E60/'Annual VC Dollars'!$E$9</f>
        <v>1.6034671766484757E-4</v>
      </c>
      <c r="F59" s="26">
        <f>'Annual VC Dollars'!F59/'Annual VC Dollars'!$F$9</f>
        <v>2.472985350922558E-3</v>
      </c>
      <c r="G59" s="27">
        <f>'Annual VC Dollars'!G60/'Annual VC Dollars'!$G$9</f>
        <v>5.492198932361466E-4</v>
      </c>
    </row>
    <row r="60" spans="1:7">
      <c r="A60" s="18" t="s">
        <v>54</v>
      </c>
      <c r="B60" s="30">
        <f>'Annual VC Dollars'!B61/'Annual VC Dollars'!$B$9</f>
        <v>6.2377023503235173E-6</v>
      </c>
      <c r="C60" s="30">
        <f>'Annual VC Dollars'!C61/'Annual VC Dollars'!$C$9</f>
        <v>5.0809457083881738E-5</v>
      </c>
      <c r="D60" s="30">
        <f>'Annual VC Dollars'!D61/'Annual VC Dollars'!$D$9</f>
        <v>0</v>
      </c>
      <c r="E60" s="30">
        <f>'Annual VC Dollars'!E61/'Annual VC Dollars'!$E$9</f>
        <v>4.2759124710626021E-4</v>
      </c>
      <c r="F60" s="30">
        <f>'Annual VC Dollars'!F60/'Annual VC Dollars'!$F$9</f>
        <v>7.1276294716074448E-5</v>
      </c>
      <c r="G60" s="31">
        <f>'Annual VC Dollars'!G61/'Annual VC Dollars'!$G$9</f>
        <v>0</v>
      </c>
    </row>
    <row r="62" spans="1:7">
      <c r="A62" s="1" t="s">
        <v>72</v>
      </c>
      <c r="B62" s="6">
        <f>SUMPRODUCT(LARGE(B9:B60,ROW(1:5)))</f>
        <v>0.73315470508282099</v>
      </c>
      <c r="C62" s="6">
        <f t="shared" ref="C62:G62" si="0">SUMPRODUCT(LARGE(C9:C60,ROW(1:5)))</f>
        <v>0.72986087799459154</v>
      </c>
      <c r="D62" s="6">
        <f t="shared" si="0"/>
        <v>0.73920477308066235</v>
      </c>
      <c r="E62" s="6">
        <f t="shared" si="0"/>
        <v>0.7456988286449926</v>
      </c>
      <c r="F62" s="6">
        <f t="shared" si="0"/>
        <v>0.7682681873090792</v>
      </c>
      <c r="G62" s="6">
        <f t="shared" si="0"/>
        <v>0.78537600997101031</v>
      </c>
    </row>
  </sheetData>
  <conditionalFormatting sqref="G9:G60">
    <cfRule type="top10" dxfId="28" priority="6" stopIfTrue="1" rank="10"/>
  </conditionalFormatting>
  <conditionalFormatting sqref="B9:B60">
    <cfRule type="top10" dxfId="27" priority="5" rank="10"/>
  </conditionalFormatting>
  <conditionalFormatting sqref="C9:C60">
    <cfRule type="top10" dxfId="26" priority="4" rank="10"/>
  </conditionalFormatting>
  <conditionalFormatting sqref="D9:D60">
    <cfRule type="top10" dxfId="25" priority="3" rank="10"/>
  </conditionalFormatting>
  <conditionalFormatting sqref="E9:E60">
    <cfRule type="top10" dxfId="24" priority="2" rank="10"/>
  </conditionalFormatting>
  <conditionalFormatting sqref="F9:F60">
    <cfRule type="top10" dxfId="23" priority="1" rank="10"/>
  </conditionalFormatting>
  <hyperlinks>
    <hyperlink ref="A4" r:id="rId1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/>
  </sheetViews>
  <sheetFormatPr defaultRowHeight="15"/>
  <cols>
    <col min="1" max="1" width="14.5703125" customWidth="1"/>
  </cols>
  <sheetData>
    <row r="1" spans="1:7" ht="23.25">
      <c r="A1" s="20" t="s">
        <v>70</v>
      </c>
    </row>
    <row r="2" spans="1:7" ht="18.75">
      <c r="A2" s="2"/>
    </row>
    <row r="3" spans="1:7">
      <c r="A3" t="s">
        <v>73</v>
      </c>
    </row>
    <row r="4" spans="1:7">
      <c r="A4" s="3" t="s">
        <v>1</v>
      </c>
    </row>
    <row r="5" spans="1:7">
      <c r="A5" s="3"/>
    </row>
    <row r="7" spans="1:7">
      <c r="A7" s="32"/>
      <c r="B7" s="22">
        <v>2007</v>
      </c>
      <c r="C7" s="22">
        <v>2008</v>
      </c>
      <c r="D7" s="22">
        <v>2009</v>
      </c>
      <c r="E7" s="22">
        <v>2010</v>
      </c>
      <c r="F7" s="22">
        <v>2011</v>
      </c>
      <c r="G7" s="47">
        <v>2012</v>
      </c>
    </row>
    <row r="8" spans="1:7">
      <c r="A8" s="17" t="s">
        <v>2</v>
      </c>
      <c r="B8" s="26">
        <f>'Annual VC Deals'!B9/'Annual VC Deals'!B9</f>
        <v>1</v>
      </c>
      <c r="C8" s="26">
        <f>'Annual VC Deals'!C9/'Annual VC Deals'!C9</f>
        <v>1</v>
      </c>
      <c r="D8" s="26">
        <f>'Annual VC Deals'!D9/'Annual VC Deals'!D9</f>
        <v>1</v>
      </c>
      <c r="E8" s="26">
        <f>'Annual VC Deals'!E9/'Annual VC Deals'!E9</f>
        <v>1</v>
      </c>
      <c r="F8" s="26">
        <f>'Annual VC Deals'!F9/'Annual VC Deals'!F9</f>
        <v>1</v>
      </c>
      <c r="G8" s="27">
        <f>'Annual VC Deals'!G9/'Annual VC Deals'!$G$9</f>
        <v>1</v>
      </c>
    </row>
    <row r="9" spans="1:7">
      <c r="A9" s="17" t="s">
        <v>3</v>
      </c>
      <c r="B9" s="26">
        <f>'Annual VC Deals'!B10/'Annual VC Deals'!$B$9</f>
        <v>0</v>
      </c>
      <c r="C9" s="26">
        <f>'Annual VC Deals'!C10/'Annual VC Deals'!$C$9</f>
        <v>0</v>
      </c>
      <c r="D9" s="26">
        <f>'Annual VC Deals'!D10/'Annual VC Deals'!$D$9</f>
        <v>0</v>
      </c>
      <c r="E9" s="26">
        <f>'Annual VC Deals'!E10/'Annual VC Deals'!$E$9</f>
        <v>0</v>
      </c>
      <c r="F9" s="26">
        <f>'Annual VC Deals'!F10/'Annual VC Deals'!$F$9</f>
        <v>0</v>
      </c>
      <c r="G9" s="27">
        <f>'Annual VC Deals'!G10/'Annual VC Deals'!$G$9</f>
        <v>0</v>
      </c>
    </row>
    <row r="10" spans="1:7">
      <c r="A10" s="17" t="s">
        <v>4</v>
      </c>
      <c r="B10" s="26">
        <f>'Annual VC Deals'!B11/'Annual VC Deals'!$B$9</f>
        <v>1.9034023316678564E-3</v>
      </c>
      <c r="C10" s="26">
        <f>'Annual VC Deals'!C11/'Annual VC Deals'!$C$9</f>
        <v>2.1593090211132438E-3</v>
      </c>
      <c r="D10" s="26">
        <f>'Annual VC Deals'!D11/'Annual VC Deals'!$D$9</f>
        <v>3.1918289179699967E-3</v>
      </c>
      <c r="E10" s="26">
        <f>'Annual VC Deals'!E11/'Annual VC Deals'!$E$9</f>
        <v>5.5370985603543741E-4</v>
      </c>
      <c r="F10" s="26">
        <f>'Annual VC Deals'!F11/'Annual VC Deals'!$F$9</f>
        <v>5.0800101600203195E-4</v>
      </c>
      <c r="G10" s="27">
        <f>'Annual VC Deals'!G11/'Annual VC Deals'!$G$9</f>
        <v>1.6224986479177934E-3</v>
      </c>
    </row>
    <row r="11" spans="1:7">
      <c r="A11" s="17" t="s">
        <v>5</v>
      </c>
      <c r="B11" s="26">
        <f>'Annual VC Deals'!B12/'Annual VC Deals'!$B$9</f>
        <v>4.7585058291696409E-4</v>
      </c>
      <c r="C11" s="26">
        <f>'Annual VC Deals'!C12/'Annual VC Deals'!$C$9</f>
        <v>0</v>
      </c>
      <c r="D11" s="26">
        <f>'Annual VC Deals'!D12/'Annual VC Deals'!$D$9</f>
        <v>0</v>
      </c>
      <c r="E11" s="26">
        <f>'Annual VC Deals'!E12/'Annual VC Deals'!$E$9</f>
        <v>2.768549280177187E-4</v>
      </c>
      <c r="F11" s="26">
        <f>'Annual VC Deals'!F12/'Annual VC Deals'!$F$9</f>
        <v>0</v>
      </c>
      <c r="G11" s="27">
        <f>'Annual VC Deals'!G12/'Annual VC Deals'!$G$9</f>
        <v>2.7041644131963225E-4</v>
      </c>
    </row>
    <row r="12" spans="1:7">
      <c r="A12" s="17" t="s">
        <v>6</v>
      </c>
      <c r="B12" s="26">
        <f>'Annual VC Deals'!B13/'Annual VC Deals'!$B$9</f>
        <v>8.0894599095883892E-3</v>
      </c>
      <c r="C12" s="26">
        <f>'Annual VC Deals'!C13/'Annual VC Deals'!$C$9</f>
        <v>5.2783109404990402E-3</v>
      </c>
      <c r="D12" s="26">
        <f>'Annual VC Deals'!D13/'Annual VC Deals'!$D$9</f>
        <v>5.7452920523459947E-3</v>
      </c>
      <c r="E12" s="26">
        <f>'Annual VC Deals'!E13/'Annual VC Deals'!$E$9</f>
        <v>4.4296788482834993E-3</v>
      </c>
      <c r="F12" s="26">
        <f>'Annual VC Deals'!F13/'Annual VC Deals'!$F$9</f>
        <v>5.5880111760223524E-3</v>
      </c>
      <c r="G12" s="27">
        <f>'Annual VC Deals'!G13/'Annual VC Deals'!$G$9</f>
        <v>4.0562466197944834E-3</v>
      </c>
    </row>
    <row r="13" spans="1:7">
      <c r="A13" s="17" t="s">
        <v>7</v>
      </c>
      <c r="B13" s="26">
        <f>'Annual VC Deals'!B14/'Annual VC Deals'!$B$9</f>
        <v>0.40994527718296453</v>
      </c>
      <c r="C13" s="26">
        <f>'Annual VC Deals'!C14/'Annual VC Deals'!$C$9</f>
        <v>0.40642994241842612</v>
      </c>
      <c r="D13" s="26">
        <f>'Annual VC Deals'!D14/'Annual VC Deals'!$D$9</f>
        <v>0.40983083306734758</v>
      </c>
      <c r="E13" s="26">
        <f>'Annual VC Deals'!E14/'Annual VC Deals'!$E$9</f>
        <v>0.40143964562569212</v>
      </c>
      <c r="F13" s="26">
        <f>'Annual VC Deals'!F14/'Annual VC Deals'!$F$9</f>
        <v>0.4048768097536195</v>
      </c>
      <c r="G13" s="27">
        <f>'Annual VC Deals'!G14/'Annual VC Deals'!$G$9</f>
        <v>0.41130340724716064</v>
      </c>
    </row>
    <row r="14" spans="1:7">
      <c r="A14" s="17" t="s">
        <v>8</v>
      </c>
      <c r="B14" s="26">
        <f>'Annual VC Deals'!B15/'Annual VC Deals'!$B$9</f>
        <v>2.6885557934808471E-2</v>
      </c>
      <c r="C14" s="26">
        <f>'Annual VC Deals'!C15/'Annual VC Deals'!$C$9</f>
        <v>2.7591170825335892E-2</v>
      </c>
      <c r="D14" s="26">
        <f>'Annual VC Deals'!D15/'Annual VC Deals'!$D$9</f>
        <v>2.9684008937120969E-2</v>
      </c>
      <c r="E14" s="26">
        <f>'Annual VC Deals'!E15/'Annual VC Deals'!$E$9</f>
        <v>2.408637873754153E-2</v>
      </c>
      <c r="F14" s="26">
        <f>'Annual VC Deals'!F15/'Annual VC Deals'!$F$9</f>
        <v>2.7178054356108712E-2</v>
      </c>
      <c r="G14" s="27">
        <f>'Annual VC Deals'!G15/'Annual VC Deals'!$G$9</f>
        <v>2.6771227690643593E-2</v>
      </c>
    </row>
    <row r="15" spans="1:7">
      <c r="A15" s="17" t="s">
        <v>9</v>
      </c>
      <c r="B15" s="26">
        <f>'Annual VC Deals'!B16/'Annual VC Deals'!$B$9</f>
        <v>8.5653104925053538E-3</v>
      </c>
      <c r="C15" s="26">
        <f>'Annual VC Deals'!C16/'Annual VC Deals'!$C$9</f>
        <v>1.0076775431861805E-2</v>
      </c>
      <c r="D15" s="26">
        <f>'Annual VC Deals'!D16/'Annual VC Deals'!$D$9</f>
        <v>1.3405681455473986E-2</v>
      </c>
      <c r="E15" s="26">
        <f>'Annual VC Deals'!E16/'Annual VC Deals'!$E$9</f>
        <v>1.7441860465116279E-2</v>
      </c>
      <c r="F15" s="26">
        <f>'Annual VC Deals'!F16/'Annual VC Deals'!$F$9</f>
        <v>1.4224028448056897E-2</v>
      </c>
      <c r="G15" s="27">
        <f>'Annual VC Deals'!G16/'Annual VC Deals'!$G$9</f>
        <v>1.4061654948620876E-2</v>
      </c>
    </row>
    <row r="16" spans="1:7">
      <c r="A16" s="17" t="s">
        <v>10</v>
      </c>
      <c r="B16" s="26">
        <f>'Annual VC Deals'!B17/'Annual VC Deals'!$B$9</f>
        <v>3.3309540804187486E-3</v>
      </c>
      <c r="C16" s="26">
        <f>'Annual VC Deals'!C17/'Annual VC Deals'!$C$9</f>
        <v>3.3589251439539347E-3</v>
      </c>
      <c r="D16" s="26">
        <f>'Annual VC Deals'!D17/'Annual VC Deals'!$D$9</f>
        <v>2.8726460261729973E-3</v>
      </c>
      <c r="E16" s="26">
        <f>'Annual VC Deals'!E17/'Annual VC Deals'!$E$9</f>
        <v>4.4296788482834993E-3</v>
      </c>
      <c r="F16" s="26">
        <f>'Annual VC Deals'!F17/'Annual VC Deals'!$F$9</f>
        <v>2.7940055880111762E-3</v>
      </c>
      <c r="G16" s="27">
        <f>'Annual VC Deals'!G17/'Annual VC Deals'!$G$9</f>
        <v>7.0308274743104381E-3</v>
      </c>
    </row>
    <row r="17" spans="1:7">
      <c r="A17" s="17" t="s">
        <v>11</v>
      </c>
      <c r="B17" s="26">
        <f>'Annual VC Deals'!B18/'Annual VC Deals'!$B$9</f>
        <v>1.4275517487508922E-3</v>
      </c>
      <c r="C17" s="26">
        <f>'Annual VC Deals'!C18/'Annual VC Deals'!$C$9</f>
        <v>2.1593090211132438E-3</v>
      </c>
      <c r="D17" s="26">
        <f>'Annual VC Deals'!D18/'Annual VC Deals'!$D$9</f>
        <v>2.2342802425789976E-3</v>
      </c>
      <c r="E17" s="26">
        <f>'Annual VC Deals'!E18/'Annual VC Deals'!$E$9</f>
        <v>2.4916943521594683E-3</v>
      </c>
      <c r="F17" s="26">
        <f>'Annual VC Deals'!F18/'Annual VC Deals'!$F$9</f>
        <v>2.5400050800101601E-3</v>
      </c>
      <c r="G17" s="27">
        <f>'Annual VC Deals'!G18/'Annual VC Deals'!$G$9</f>
        <v>2.163331530557058E-3</v>
      </c>
    </row>
    <row r="18" spans="1:7">
      <c r="A18" s="17" t="s">
        <v>12</v>
      </c>
      <c r="B18" s="26">
        <f>'Annual VC Deals'!B19/'Annual VC Deals'!$B$9</f>
        <v>1.4275517487508922E-2</v>
      </c>
      <c r="C18" s="26">
        <f>'Annual VC Deals'!C19/'Annual VC Deals'!$C$9</f>
        <v>1.055662188099808E-2</v>
      </c>
      <c r="D18" s="26">
        <f>'Annual VC Deals'!D19/'Annual VC Deals'!$D$9</f>
        <v>1.1809766996488988E-2</v>
      </c>
      <c r="E18" s="26">
        <f>'Annual VC Deals'!E19/'Annual VC Deals'!$E$9</f>
        <v>1.273532668881506E-2</v>
      </c>
      <c r="F18" s="26">
        <f>'Annual VC Deals'!F19/'Annual VC Deals'!$F$9</f>
        <v>1.397002794005588E-2</v>
      </c>
      <c r="G18" s="27">
        <f>'Annual VC Deals'!G19/'Annual VC Deals'!$G$9</f>
        <v>9.1941590048674957E-3</v>
      </c>
    </row>
    <row r="19" spans="1:7">
      <c r="A19" s="17" t="s">
        <v>13</v>
      </c>
      <c r="B19" s="26">
        <f>'Annual VC Deals'!B20/'Annual VC Deals'!$B$9</f>
        <v>1.7844396859386154E-2</v>
      </c>
      <c r="C19" s="26">
        <f>'Annual VC Deals'!C20/'Annual VC Deals'!$C$9</f>
        <v>1.9193857965451054E-2</v>
      </c>
      <c r="D19" s="26">
        <f>'Annual VC Deals'!D20/'Annual VC Deals'!$D$9</f>
        <v>1.4682413022661985E-2</v>
      </c>
      <c r="E19" s="26">
        <f>'Annual VC Deals'!E20/'Annual VC Deals'!$E$9</f>
        <v>1.9102990033222592E-2</v>
      </c>
      <c r="F19" s="26">
        <f>'Annual VC Deals'!F20/'Annual VC Deals'!$F$9</f>
        <v>1.524003048006096E-2</v>
      </c>
      <c r="G19" s="27">
        <f>'Annual VC Deals'!G20/'Annual VC Deals'!$G$9</f>
        <v>1.4602487831260141E-2</v>
      </c>
    </row>
    <row r="20" spans="1:7">
      <c r="A20" s="17" t="s">
        <v>14</v>
      </c>
      <c r="B20" s="26">
        <f>'Annual VC Deals'!B21/'Annual VC Deals'!$B$9</f>
        <v>1.4275517487508922E-3</v>
      </c>
      <c r="C20" s="26">
        <f>'Annual VC Deals'!C21/'Annual VC Deals'!$C$9</f>
        <v>1.6794625719769674E-3</v>
      </c>
      <c r="D20" s="26">
        <f>'Annual VC Deals'!D21/'Annual VC Deals'!$D$9</f>
        <v>9.57548675390999E-4</v>
      </c>
      <c r="E20" s="26">
        <f>'Annual VC Deals'!E21/'Annual VC Deals'!$E$9</f>
        <v>8.3056478405315617E-4</v>
      </c>
      <c r="F20" s="26">
        <f>'Annual VC Deals'!F21/'Annual VC Deals'!$F$9</f>
        <v>7.6200152400304798E-4</v>
      </c>
      <c r="G20" s="27">
        <f>'Annual VC Deals'!G21/'Annual VC Deals'!$G$9</f>
        <v>8.1124932395889671E-4</v>
      </c>
    </row>
    <row r="21" spans="1:7">
      <c r="A21" s="17" t="s">
        <v>15</v>
      </c>
      <c r="B21" s="26">
        <f>'Annual VC Deals'!B22/'Annual VC Deals'!$B$9</f>
        <v>7.1377587437544611E-4</v>
      </c>
      <c r="C21" s="26">
        <f>'Annual VC Deals'!C22/'Annual VC Deals'!$C$9</f>
        <v>1.9193857965451055E-3</v>
      </c>
      <c r="D21" s="26">
        <f>'Annual VC Deals'!D22/'Annual VC Deals'!$D$9</f>
        <v>2.8726460261729973E-3</v>
      </c>
      <c r="E21" s="26">
        <f>'Annual VC Deals'!E22/'Annual VC Deals'!$E$9</f>
        <v>5.5370985603543741E-4</v>
      </c>
      <c r="F21" s="26">
        <f>'Annual VC Deals'!F22/'Annual VC Deals'!$F$9</f>
        <v>7.6200152400304798E-4</v>
      </c>
      <c r="G21" s="27">
        <f>'Annual VC Deals'!G22/'Annual VC Deals'!$G$9</f>
        <v>2.7041644131963225E-4</v>
      </c>
    </row>
    <row r="22" spans="1:7">
      <c r="A22" s="17" t="s">
        <v>16</v>
      </c>
      <c r="B22" s="26">
        <f>'Annual VC Deals'!B23/'Annual VC Deals'!$B$9</f>
        <v>1.6654770402093743E-3</v>
      </c>
      <c r="C22" s="26">
        <f>'Annual VC Deals'!C23/'Annual VC Deals'!$C$9</f>
        <v>1.4395393474088292E-3</v>
      </c>
      <c r="D22" s="26">
        <f>'Annual VC Deals'!D23/'Annual VC Deals'!$D$9</f>
        <v>1.2767315671879987E-3</v>
      </c>
      <c r="E22" s="26">
        <f>'Annual VC Deals'!E23/'Annual VC Deals'!$E$9</f>
        <v>1.1074197120708748E-3</v>
      </c>
      <c r="F22" s="26">
        <f>'Annual VC Deals'!F23/'Annual VC Deals'!$F$9</f>
        <v>7.6200152400304798E-4</v>
      </c>
      <c r="G22" s="27">
        <f>'Annual VC Deals'!G23/'Annual VC Deals'!$G$9</f>
        <v>1.081665765278529E-3</v>
      </c>
    </row>
    <row r="23" spans="1:7">
      <c r="A23" s="17" t="s">
        <v>17</v>
      </c>
      <c r="B23" s="26">
        <f>'Annual VC Deals'!B24/'Annual VC Deals'!$B$9</f>
        <v>1.8082322150844633E-2</v>
      </c>
      <c r="C23" s="26">
        <f>'Annual VC Deals'!C24/'Annual VC Deals'!$C$9</f>
        <v>1.8714011516314778E-2</v>
      </c>
      <c r="D23" s="26">
        <f>'Annual VC Deals'!D24/'Annual VC Deals'!$D$9</f>
        <v>1.7555059048834983E-2</v>
      </c>
      <c r="E23" s="26">
        <f>'Annual VC Deals'!E24/'Annual VC Deals'!$E$9</f>
        <v>2.0764119601328904E-2</v>
      </c>
      <c r="F23" s="26">
        <f>'Annual VC Deals'!F24/'Annual VC Deals'!$F$9</f>
        <v>2.5654051308102617E-2</v>
      </c>
      <c r="G23" s="27">
        <f>'Annual VC Deals'!G24/'Annual VC Deals'!$G$9</f>
        <v>2.2174148188209845E-2</v>
      </c>
    </row>
    <row r="24" spans="1:7">
      <c r="A24" s="17" t="s">
        <v>18</v>
      </c>
      <c r="B24" s="26">
        <f>'Annual VC Deals'!B25/'Annual VC Deals'!$B$9</f>
        <v>4.0447299547941946E-3</v>
      </c>
      <c r="C24" s="26">
        <f>'Annual VC Deals'!C25/'Annual VC Deals'!$C$9</f>
        <v>3.3589251439539347E-3</v>
      </c>
      <c r="D24" s="26">
        <f>'Annual VC Deals'!D25/'Annual VC Deals'!$D$9</f>
        <v>4.7877433769549956E-3</v>
      </c>
      <c r="E24" s="26">
        <f>'Annual VC Deals'!E25/'Annual VC Deals'!$E$9</f>
        <v>4.7065337763012183E-3</v>
      </c>
      <c r="F24" s="26">
        <f>'Annual VC Deals'!F25/'Annual VC Deals'!$F$9</f>
        <v>3.5560071120142242E-3</v>
      </c>
      <c r="G24" s="27">
        <f>'Annual VC Deals'!G25/'Annual VC Deals'!$G$9</f>
        <v>4.5970795024337478E-3</v>
      </c>
    </row>
    <row r="25" spans="1:7">
      <c r="A25" s="17" t="s">
        <v>19</v>
      </c>
      <c r="B25" s="26">
        <f>'Annual VC Deals'!B26/'Annual VC Deals'!$B$9</f>
        <v>3.8068046633357128E-3</v>
      </c>
      <c r="C25" s="26">
        <f>'Annual VC Deals'!C26/'Annual VC Deals'!$C$9</f>
        <v>5.9980806142034548E-3</v>
      </c>
      <c r="D25" s="26">
        <f>'Annual VC Deals'!D26/'Annual VC Deals'!$D$9</f>
        <v>5.4261091605489944E-3</v>
      </c>
      <c r="E25" s="26">
        <f>'Annual VC Deals'!E26/'Annual VC Deals'!$E$9</f>
        <v>9.9667774086378731E-3</v>
      </c>
      <c r="F25" s="26">
        <f>'Annual VC Deals'!F26/'Annual VC Deals'!$F$9</f>
        <v>1.1684023368046735E-2</v>
      </c>
      <c r="G25" s="27">
        <f>'Annual VC Deals'!G26/'Annual VC Deals'!$G$9</f>
        <v>2.7041644131963224E-3</v>
      </c>
    </row>
    <row r="26" spans="1:7">
      <c r="A26" s="17" t="s">
        <v>20</v>
      </c>
      <c r="B26" s="26">
        <f>'Annual VC Deals'!B27/'Annual VC Deals'!$B$9</f>
        <v>2.1413276231263384E-3</v>
      </c>
      <c r="C26" s="26">
        <f>'Annual VC Deals'!C27/'Annual VC Deals'!$C$9</f>
        <v>2.1593090211132438E-3</v>
      </c>
      <c r="D26" s="26">
        <f>'Annual VC Deals'!D27/'Annual VC Deals'!$D$9</f>
        <v>3.1918289179699967E-3</v>
      </c>
      <c r="E26" s="26">
        <f>'Annual VC Deals'!E27/'Annual VC Deals'!$E$9</f>
        <v>4.152823920265781E-3</v>
      </c>
      <c r="F26" s="26">
        <f>'Annual VC Deals'!F27/'Annual VC Deals'!$F$9</f>
        <v>2.2860045720091439E-3</v>
      </c>
      <c r="G26" s="27">
        <f>'Annual VC Deals'!G27/'Annual VC Deals'!$G$9</f>
        <v>1.6224986479177934E-3</v>
      </c>
    </row>
    <row r="27" spans="1:7">
      <c r="A27" s="17" t="s">
        <v>21</v>
      </c>
      <c r="B27" s="26">
        <f>'Annual VC Deals'!B28/'Annual VC Deals'!$B$9</f>
        <v>1.6654770402093743E-3</v>
      </c>
      <c r="C27" s="26">
        <f>'Annual VC Deals'!C28/'Annual VC Deals'!$C$9</f>
        <v>2.3992322456813818E-3</v>
      </c>
      <c r="D27" s="26">
        <f>'Annual VC Deals'!D28/'Annual VC Deals'!$D$9</f>
        <v>3.5110118097669966E-3</v>
      </c>
      <c r="E27" s="26">
        <f>'Annual VC Deals'!E28/'Annual VC Deals'!$E$9</f>
        <v>8.3056478405315617E-4</v>
      </c>
      <c r="F27" s="26">
        <f>'Annual VC Deals'!F28/'Annual VC Deals'!$F$9</f>
        <v>2.0320040640081278E-3</v>
      </c>
      <c r="G27" s="27">
        <f>'Annual VC Deals'!G28/'Annual VC Deals'!$G$9</f>
        <v>1.081665765278529E-3</v>
      </c>
    </row>
    <row r="28" spans="1:7">
      <c r="A28" s="17" t="s">
        <v>22</v>
      </c>
      <c r="B28" s="26">
        <f>'Annual VC Deals'!B29/'Annual VC Deals'!$B$9</f>
        <v>0.11063526052819414</v>
      </c>
      <c r="C28" s="26">
        <f>'Annual VC Deals'!C29/'Annual VC Deals'!$C$9</f>
        <v>0.10868522072936661</v>
      </c>
      <c r="D28" s="26">
        <f>'Annual VC Deals'!D29/'Annual VC Deals'!$D$9</f>
        <v>0.10916054899457389</v>
      </c>
      <c r="E28" s="26">
        <f>'Annual VC Deals'!E29/'Annual VC Deals'!$E$9</f>
        <v>0.10299003322259136</v>
      </c>
      <c r="F28" s="26">
        <f>'Annual VC Deals'!F29/'Annual VC Deals'!$F$9</f>
        <v>0.10033020066040133</v>
      </c>
      <c r="G28" s="27">
        <f>'Annual VC Deals'!G29/'Annual VC Deals'!$G$9</f>
        <v>0.11087074094104922</v>
      </c>
    </row>
    <row r="29" spans="1:7">
      <c r="A29" s="17" t="s">
        <v>23</v>
      </c>
      <c r="B29" s="26">
        <f>'Annual VC Deals'!B30/'Annual VC Deals'!$B$9</f>
        <v>2.3554603854389723E-2</v>
      </c>
      <c r="C29" s="26">
        <f>'Annual VC Deals'!C30/'Annual VC Deals'!$C$9</f>
        <v>2.4712092130518233E-2</v>
      </c>
      <c r="D29" s="26">
        <f>'Annual VC Deals'!D30/'Annual VC Deals'!$D$9</f>
        <v>2.4577082668368975E-2</v>
      </c>
      <c r="E29" s="26">
        <f>'Annual VC Deals'!E30/'Annual VC Deals'!$E$9</f>
        <v>2.0764119601328904E-2</v>
      </c>
      <c r="F29" s="26">
        <f>'Annual VC Deals'!F30/'Annual VC Deals'!$F$9</f>
        <v>1.8542037084074169E-2</v>
      </c>
      <c r="G29" s="27">
        <f>'Annual VC Deals'!G30/'Annual VC Deals'!$G$9</f>
        <v>1.4602487831260141E-2</v>
      </c>
    </row>
    <row r="30" spans="1:7">
      <c r="A30" s="17" t="s">
        <v>24</v>
      </c>
      <c r="B30" s="26">
        <f>'Annual VC Deals'!B31/'Annual VC Deals'!$B$9</f>
        <v>1.9034023316678564E-3</v>
      </c>
      <c r="C30" s="26">
        <f>'Annual VC Deals'!C31/'Annual VC Deals'!$C$9</f>
        <v>9.5969289827255275E-4</v>
      </c>
      <c r="D30" s="26">
        <f>'Annual VC Deals'!D31/'Annual VC Deals'!$D$9</f>
        <v>1.2767315671879987E-3</v>
      </c>
      <c r="E30" s="26">
        <f>'Annual VC Deals'!E31/'Annual VC Deals'!$E$9</f>
        <v>1.937984496124031E-3</v>
      </c>
      <c r="F30" s="26">
        <f>'Annual VC Deals'!F31/'Annual VC Deals'!$F$9</f>
        <v>1.27000254000508E-3</v>
      </c>
      <c r="G30" s="27">
        <f>'Annual VC Deals'!G31/'Annual VC Deals'!$G$9</f>
        <v>1.6224986479177934E-3</v>
      </c>
    </row>
    <row r="31" spans="1:7">
      <c r="A31" s="17" t="s">
        <v>25</v>
      </c>
      <c r="B31" s="26">
        <f>'Annual VC Deals'!B32/'Annual VC Deals'!$B$9</f>
        <v>5.4722817035450866E-3</v>
      </c>
      <c r="C31" s="26">
        <f>'Annual VC Deals'!C32/'Annual VC Deals'!$C$9</f>
        <v>1.055662188099808E-2</v>
      </c>
      <c r="D31" s="26">
        <f>'Annual VC Deals'!D32/'Annual VC Deals'!$D$9</f>
        <v>1.1809766996488988E-2</v>
      </c>
      <c r="E31" s="26">
        <f>'Annual VC Deals'!E32/'Annual VC Deals'!$E$9</f>
        <v>8.5825027685492803E-3</v>
      </c>
      <c r="F31" s="26">
        <f>'Annual VC Deals'!F32/'Annual VC Deals'!$F$9</f>
        <v>9.1440182880365758E-3</v>
      </c>
      <c r="G31" s="27">
        <f>'Annual VC Deals'!G32/'Annual VC Deals'!$G$9</f>
        <v>1.2709572742022715E-2</v>
      </c>
    </row>
    <row r="32" spans="1:7">
      <c r="A32" s="17" t="s">
        <v>26</v>
      </c>
      <c r="B32" s="26">
        <f>'Annual VC Deals'!B33/'Annual VC Deals'!$B$9</f>
        <v>1.4275517487508922E-2</v>
      </c>
      <c r="C32" s="26">
        <f>'Annual VC Deals'!C33/'Annual VC Deals'!$C$9</f>
        <v>1.1516314779270634E-2</v>
      </c>
      <c r="D32" s="26">
        <f>'Annual VC Deals'!D33/'Annual VC Deals'!$D$9</f>
        <v>1.1809766996488988E-2</v>
      </c>
      <c r="E32" s="26">
        <f>'Annual VC Deals'!E33/'Annual VC Deals'!$E$9</f>
        <v>8.0287929125138421E-3</v>
      </c>
      <c r="F32" s="26">
        <f>'Annual VC Deals'!F33/'Annual VC Deals'!$F$9</f>
        <v>1.1938023876047752E-2</v>
      </c>
      <c r="G32" s="27">
        <f>'Annual VC Deals'!G33/'Annual VC Deals'!$G$9</f>
        <v>7.3012439156300707E-3</v>
      </c>
    </row>
    <row r="33" spans="1:7">
      <c r="A33" s="17" t="s">
        <v>27</v>
      </c>
      <c r="B33" s="26">
        <f>'Annual VC Deals'!B34/'Annual VC Deals'!$B$9</f>
        <v>4.2826552462526769E-3</v>
      </c>
      <c r="C33" s="26">
        <f>'Annual VC Deals'!C34/'Annual VC Deals'!$C$9</f>
        <v>5.9980806142034548E-3</v>
      </c>
      <c r="D33" s="26">
        <f>'Annual VC Deals'!D34/'Annual VC Deals'!$D$9</f>
        <v>3.830194701563996E-3</v>
      </c>
      <c r="E33" s="26">
        <f>'Annual VC Deals'!E34/'Annual VC Deals'!$E$9</f>
        <v>4.152823920265781E-3</v>
      </c>
      <c r="F33" s="26">
        <f>'Annual VC Deals'!F34/'Annual VC Deals'!$F$9</f>
        <v>5.8420116840233677E-3</v>
      </c>
      <c r="G33" s="27">
        <f>'Annual VC Deals'!G34/'Annual VC Deals'!$G$9</f>
        <v>2.4337479718766902E-3</v>
      </c>
    </row>
    <row r="34" spans="1:7">
      <c r="A34" s="17" t="s">
        <v>28</v>
      </c>
      <c r="B34" s="26">
        <f>'Annual VC Deals'!B35/'Annual VC Deals'!$B$9</f>
        <v>2.3792529145848205E-4</v>
      </c>
      <c r="C34" s="26">
        <f>'Annual VC Deals'!C35/'Annual VC Deals'!$C$9</f>
        <v>0</v>
      </c>
      <c r="D34" s="26">
        <f>'Annual VC Deals'!D35/'Annual VC Deals'!$D$9</f>
        <v>1.2767315671879987E-3</v>
      </c>
      <c r="E34" s="26">
        <f>'Annual VC Deals'!E35/'Annual VC Deals'!$E$9</f>
        <v>0</v>
      </c>
      <c r="F34" s="26">
        <f>'Annual VC Deals'!F35/'Annual VC Deals'!$F$9</f>
        <v>2.5400050800101598E-4</v>
      </c>
      <c r="G34" s="27">
        <f>'Annual VC Deals'!G35/'Annual VC Deals'!$G$9</f>
        <v>1.081665765278529E-3</v>
      </c>
    </row>
    <row r="35" spans="1:7">
      <c r="A35" s="17" t="s">
        <v>29</v>
      </c>
      <c r="B35" s="26">
        <f>'Annual VC Deals'!B36/'Annual VC Deals'!$B$9</f>
        <v>2.3792529145848205E-4</v>
      </c>
      <c r="C35" s="26">
        <f>'Annual VC Deals'!C36/'Annual VC Deals'!$C$9</f>
        <v>4.7984644913627637E-4</v>
      </c>
      <c r="D35" s="26">
        <f>'Annual VC Deals'!D36/'Annual VC Deals'!$D$9</f>
        <v>3.1918289179699969E-4</v>
      </c>
      <c r="E35" s="26">
        <f>'Annual VC Deals'!E36/'Annual VC Deals'!$E$9</f>
        <v>8.3056478405315617E-4</v>
      </c>
      <c r="F35" s="26">
        <f>'Annual VC Deals'!F36/'Annual VC Deals'!$F$9</f>
        <v>5.0800101600203195E-4</v>
      </c>
      <c r="G35" s="27">
        <f>'Annual VC Deals'!G36/'Annual VC Deals'!$G$9</f>
        <v>8.1124932395889671E-4</v>
      </c>
    </row>
    <row r="36" spans="1:7">
      <c r="A36" s="17" t="s">
        <v>30</v>
      </c>
      <c r="B36" s="26">
        <f>'Annual VC Deals'!B37/'Annual VC Deals'!$B$9</f>
        <v>1.6416845110635261E-2</v>
      </c>
      <c r="C36" s="26">
        <f>'Annual VC Deals'!C37/'Annual VC Deals'!$C$9</f>
        <v>1.3195777351247601E-2</v>
      </c>
      <c r="D36" s="26">
        <f>'Annual VC Deals'!D37/'Annual VC Deals'!$D$9</f>
        <v>1.2448132780082987E-2</v>
      </c>
      <c r="E36" s="26">
        <f>'Annual VC Deals'!E37/'Annual VC Deals'!$E$9</f>
        <v>1.6057585825027684E-2</v>
      </c>
      <c r="F36" s="26">
        <f>'Annual VC Deals'!F37/'Annual VC Deals'!$F$9</f>
        <v>1.2192024384048768E-2</v>
      </c>
      <c r="G36" s="27">
        <f>'Annual VC Deals'!G37/'Annual VC Deals'!$G$9</f>
        <v>9.4645754461871283E-3</v>
      </c>
    </row>
    <row r="37" spans="1:7">
      <c r="A37" s="17" t="s">
        <v>31</v>
      </c>
      <c r="B37" s="26">
        <f>'Annual VC Deals'!B38/'Annual VC Deals'!$B$9</f>
        <v>2.3792529145848205E-4</v>
      </c>
      <c r="C37" s="26">
        <f>'Annual VC Deals'!C38/'Annual VC Deals'!$C$9</f>
        <v>9.5969289827255275E-4</v>
      </c>
      <c r="D37" s="26">
        <f>'Annual VC Deals'!D38/'Annual VC Deals'!$D$9</f>
        <v>9.57548675390999E-4</v>
      </c>
      <c r="E37" s="26">
        <f>'Annual VC Deals'!E38/'Annual VC Deals'!$E$9</f>
        <v>2.768549280177187E-4</v>
      </c>
      <c r="F37" s="26">
        <f>'Annual VC Deals'!F38/'Annual VC Deals'!$F$9</f>
        <v>2.5400050800101598E-4</v>
      </c>
      <c r="G37" s="27">
        <f>'Annual VC Deals'!G38/'Annual VC Deals'!$G$9</f>
        <v>2.7041644131963225E-4</v>
      </c>
    </row>
    <row r="38" spans="1:7">
      <c r="A38" s="17" t="s">
        <v>32</v>
      </c>
      <c r="B38" s="26">
        <f>'Annual VC Deals'!B39/'Annual VC Deals'!$B$9</f>
        <v>9.5170116583392819E-4</v>
      </c>
      <c r="C38" s="26">
        <f>'Annual VC Deals'!C39/'Annual VC Deals'!$C$9</f>
        <v>9.5969289827255275E-4</v>
      </c>
      <c r="D38" s="26">
        <f>'Annual VC Deals'!D39/'Annual VC Deals'!$D$9</f>
        <v>0</v>
      </c>
      <c r="E38" s="26">
        <f>'Annual VC Deals'!E39/'Annual VC Deals'!$E$9</f>
        <v>1.1074197120708748E-3</v>
      </c>
      <c r="F38" s="26">
        <f>'Annual VC Deals'!F39/'Annual VC Deals'!$F$9</f>
        <v>2.5400050800101598E-4</v>
      </c>
      <c r="G38" s="27">
        <f>'Annual VC Deals'!G39/'Annual VC Deals'!$G$9</f>
        <v>1.3520822065981612E-3</v>
      </c>
    </row>
    <row r="39" spans="1:7">
      <c r="A39" s="17" t="s">
        <v>33</v>
      </c>
      <c r="B39" s="26">
        <f>'Annual VC Deals'!B40/'Annual VC Deals'!$B$9</f>
        <v>5.7102069950035689E-3</v>
      </c>
      <c r="C39" s="26">
        <f>'Annual VC Deals'!C40/'Annual VC Deals'!$C$9</f>
        <v>6.4779270633397315E-3</v>
      </c>
      <c r="D39" s="26">
        <f>'Annual VC Deals'!D40/'Annual VC Deals'!$D$9</f>
        <v>4.1493775933609959E-3</v>
      </c>
      <c r="E39" s="26">
        <f>'Annual VC Deals'!E40/'Annual VC Deals'!$E$9</f>
        <v>2.7685492801771874E-3</v>
      </c>
      <c r="F39" s="26">
        <f>'Annual VC Deals'!F40/'Annual VC Deals'!$F$9</f>
        <v>3.3020066040132081E-3</v>
      </c>
      <c r="G39" s="27">
        <f>'Annual VC Deals'!G40/'Annual VC Deals'!$G$9</f>
        <v>1.8929150892374256E-3</v>
      </c>
    </row>
    <row r="40" spans="1:7">
      <c r="A40" s="17" t="s">
        <v>34</v>
      </c>
      <c r="B40" s="26">
        <f>'Annual VC Deals'!B41/'Annual VC Deals'!$B$9</f>
        <v>2.4030454437306687E-2</v>
      </c>
      <c r="C40" s="26">
        <f>'Annual VC Deals'!C41/'Annual VC Deals'!$C$9</f>
        <v>2.2552783109404992E-2</v>
      </c>
      <c r="D40" s="26">
        <f>'Annual VC Deals'!D41/'Annual VC Deals'!$D$9</f>
        <v>2.4577082668368975E-2</v>
      </c>
      <c r="E40" s="26">
        <f>'Annual VC Deals'!E41/'Annual VC Deals'!$E$9</f>
        <v>1.9656699889258028E-2</v>
      </c>
      <c r="F40" s="26">
        <f>'Annual VC Deals'!F41/'Annual VC Deals'!$F$9</f>
        <v>1.6256032512065022E-2</v>
      </c>
      <c r="G40" s="27">
        <f>'Annual VC Deals'!G41/'Annual VC Deals'!$G$9</f>
        <v>1.4602487831260141E-2</v>
      </c>
    </row>
    <row r="41" spans="1:7">
      <c r="A41" s="17" t="s">
        <v>35</v>
      </c>
      <c r="B41" s="26">
        <f>'Annual VC Deals'!B42/'Annual VC Deals'!$B$9</f>
        <v>6.4239828693790149E-3</v>
      </c>
      <c r="C41" s="26">
        <f>'Annual VC Deals'!C42/'Annual VC Deals'!$C$9</f>
        <v>4.3186180422264877E-3</v>
      </c>
      <c r="D41" s="26">
        <f>'Annual VC Deals'!D42/'Annual VC Deals'!$D$9</f>
        <v>4.1493775933609959E-3</v>
      </c>
      <c r="E41" s="26">
        <f>'Annual VC Deals'!E42/'Annual VC Deals'!$E$9</f>
        <v>2.2148394241417496E-3</v>
      </c>
      <c r="F41" s="26">
        <f>'Annual VC Deals'!F42/'Annual VC Deals'!$F$9</f>
        <v>2.5400050800101601E-3</v>
      </c>
      <c r="G41" s="27">
        <f>'Annual VC Deals'!G42/'Annual VC Deals'!$G$9</f>
        <v>3.2449972958355868E-3</v>
      </c>
    </row>
    <row r="42" spans="1:7">
      <c r="A42" s="17" t="s">
        <v>36</v>
      </c>
      <c r="B42" s="26">
        <f>'Annual VC Deals'!B43/'Annual VC Deals'!$B$9</f>
        <v>2.3792529145848203E-3</v>
      </c>
      <c r="C42" s="26">
        <f>'Annual VC Deals'!C43/'Annual VC Deals'!$C$9</f>
        <v>1.4395393474088292E-3</v>
      </c>
      <c r="D42" s="26">
        <f>'Annual VC Deals'!D43/'Annual VC Deals'!$D$9</f>
        <v>1.2767315671879987E-3</v>
      </c>
      <c r="E42" s="26">
        <f>'Annual VC Deals'!E43/'Annual VC Deals'!$E$9</f>
        <v>1.3842746400885937E-3</v>
      </c>
      <c r="F42" s="26">
        <f>'Annual VC Deals'!F43/'Annual VC Deals'!$F$9</f>
        <v>7.6200152400304798E-4</v>
      </c>
      <c r="G42" s="27">
        <f>'Annual VC Deals'!G43/'Annual VC Deals'!$G$9</f>
        <v>1.081665765278529E-3</v>
      </c>
    </row>
    <row r="43" spans="1:7">
      <c r="A43" s="17" t="s">
        <v>37</v>
      </c>
      <c r="B43" s="26">
        <f>'Annual VC Deals'!B44/'Annual VC Deals'!$B$9</f>
        <v>5.1867713537949084E-2</v>
      </c>
      <c r="C43" s="26">
        <f>'Annual VC Deals'!C44/'Annual VC Deals'!$C$9</f>
        <v>6.2619961612284072E-2</v>
      </c>
      <c r="D43" s="26">
        <f>'Annual VC Deals'!D44/'Annual VC Deals'!$D$9</f>
        <v>6.4794127034790941E-2</v>
      </c>
      <c r="E43" s="26">
        <f>'Annual VC Deals'!E44/'Annual VC Deals'!$E$9</f>
        <v>8.1949058693244745E-2</v>
      </c>
      <c r="F43" s="26">
        <f>'Annual VC Deals'!F44/'Annual VC Deals'!$F$9</f>
        <v>8.7630175260350524E-2</v>
      </c>
      <c r="G43" s="27">
        <f>'Annual VC Deals'!G44/'Annual VC Deals'!$G$9</f>
        <v>8.9507842076798266E-2</v>
      </c>
    </row>
    <row r="44" spans="1:7">
      <c r="A44" s="17" t="s">
        <v>38</v>
      </c>
      <c r="B44" s="26">
        <f>'Annual VC Deals'!B45/'Annual VC Deals'!$B$9</f>
        <v>1.5703069236259814E-2</v>
      </c>
      <c r="C44" s="26">
        <f>'Annual VC Deals'!C45/'Annual VC Deals'!$C$9</f>
        <v>1.5595009596928982E-2</v>
      </c>
      <c r="D44" s="26">
        <f>'Annual VC Deals'!D45/'Annual VC Deals'!$D$9</f>
        <v>1.883179061602298E-2</v>
      </c>
      <c r="E44" s="26">
        <f>'Annual VC Deals'!E45/'Annual VC Deals'!$E$9</f>
        <v>1.7441860465116279E-2</v>
      </c>
      <c r="F44" s="26">
        <f>'Annual VC Deals'!F45/'Annual VC Deals'!$F$9</f>
        <v>1.8542037084074169E-2</v>
      </c>
      <c r="G44" s="27">
        <f>'Annual VC Deals'!G45/'Annual VC Deals'!$G$9</f>
        <v>1.6495402920497566E-2</v>
      </c>
    </row>
    <row r="45" spans="1:7">
      <c r="A45" s="17" t="s">
        <v>39</v>
      </c>
      <c r="B45" s="26">
        <f>'Annual VC Deals'!B46/'Annual VC Deals'!$B$9</f>
        <v>1.4275517487508922E-3</v>
      </c>
      <c r="C45" s="26">
        <f>'Annual VC Deals'!C46/'Annual VC Deals'!$C$9</f>
        <v>1.1996161228406909E-3</v>
      </c>
      <c r="D45" s="26">
        <f>'Annual VC Deals'!D46/'Annual VC Deals'!$D$9</f>
        <v>1.2767315671879987E-3</v>
      </c>
      <c r="E45" s="26">
        <f>'Annual VC Deals'!E46/'Annual VC Deals'!$E$9</f>
        <v>5.5370985603543741E-4</v>
      </c>
      <c r="F45" s="26">
        <f>'Annual VC Deals'!F46/'Annual VC Deals'!$F$9</f>
        <v>1.0160020320040639E-3</v>
      </c>
      <c r="G45" s="27">
        <f>'Annual VC Deals'!G46/'Annual VC Deals'!$G$9</f>
        <v>1.8929150892374256E-3</v>
      </c>
    </row>
    <row r="46" spans="1:7">
      <c r="A46" s="17" t="s">
        <v>40</v>
      </c>
      <c r="B46" s="26">
        <f>'Annual VC Deals'!B47/'Annual VC Deals'!$B$9</f>
        <v>9.0411610754223166E-3</v>
      </c>
      <c r="C46" s="26">
        <f>'Annual VC Deals'!C47/'Annual VC Deals'!$C$9</f>
        <v>7.9174664107485599E-3</v>
      </c>
      <c r="D46" s="26">
        <f>'Annual VC Deals'!D47/'Annual VC Deals'!$D$9</f>
        <v>4.7877433769549956E-3</v>
      </c>
      <c r="E46" s="26">
        <f>'Annual VC Deals'!E47/'Annual VC Deals'!$E$9</f>
        <v>9.6899224806201549E-3</v>
      </c>
      <c r="F46" s="26">
        <f>'Annual VC Deals'!F47/'Annual VC Deals'!$F$9</f>
        <v>9.3980187960375928E-3</v>
      </c>
      <c r="G46" s="27">
        <f>'Annual VC Deals'!G47/'Annual VC Deals'!$G$9</f>
        <v>7.3012439156300707E-3</v>
      </c>
    </row>
    <row r="47" spans="1:7">
      <c r="A47" s="17" t="s">
        <v>41</v>
      </c>
      <c r="B47" s="26">
        <f>'Annual VC Deals'!B48/'Annual VC Deals'!$B$9</f>
        <v>4.1874851296692842E-2</v>
      </c>
      <c r="C47" s="26">
        <f>'Annual VC Deals'!C48/'Annual VC Deals'!$C$9</f>
        <v>4.6785028790786949E-2</v>
      </c>
      <c r="D47" s="26">
        <f>'Annual VC Deals'!D48/'Annual VC Deals'!$D$9</f>
        <v>4.3728056176188954E-2</v>
      </c>
      <c r="E47" s="26">
        <f>'Annual VC Deals'!E48/'Annual VC Deals'!$E$9</f>
        <v>4.4573643410852716E-2</v>
      </c>
      <c r="F47" s="26">
        <f>'Annual VC Deals'!F48/'Annual VC Deals'!$F$9</f>
        <v>3.8354076708153419E-2</v>
      </c>
      <c r="G47" s="27">
        <f>'Annual VC Deals'!G48/'Annual VC Deals'!$G$9</f>
        <v>4.921579232017307E-2</v>
      </c>
    </row>
    <row r="48" spans="1:7">
      <c r="A48" s="17" t="s">
        <v>42</v>
      </c>
      <c r="B48" s="26">
        <f>'Annual VC Deals'!B49/'Annual VC Deals'!$B$9</f>
        <v>9.5170116583392819E-4</v>
      </c>
      <c r="C48" s="26">
        <f>'Annual VC Deals'!C49/'Annual VC Deals'!$C$9</f>
        <v>4.7984644913627637E-4</v>
      </c>
      <c r="D48" s="26">
        <f>'Annual VC Deals'!D49/'Annual VC Deals'!$D$9</f>
        <v>0</v>
      </c>
      <c r="E48" s="26">
        <f>'Annual VC Deals'!E49/'Annual VC Deals'!$E$9</f>
        <v>2.768549280177187E-4</v>
      </c>
      <c r="F48" s="26">
        <f>'Annual VC Deals'!F49/'Annual VC Deals'!$F$9</f>
        <v>0</v>
      </c>
      <c r="G48" s="27">
        <f>'Annual VC Deals'!G49/'Annual VC Deals'!$G$9</f>
        <v>2.7041644131963225E-4</v>
      </c>
    </row>
    <row r="49" spans="1:7">
      <c r="A49" s="17" t="s">
        <v>43</v>
      </c>
      <c r="B49" s="26">
        <f>'Annual VC Deals'!B50/'Annual VC Deals'!$B$9</f>
        <v>9.5170116583392819E-4</v>
      </c>
      <c r="C49" s="26">
        <f>'Annual VC Deals'!C50/'Annual VC Deals'!$C$9</f>
        <v>1.9193857965451055E-3</v>
      </c>
      <c r="D49" s="26">
        <f>'Annual VC Deals'!D50/'Annual VC Deals'!$D$9</f>
        <v>4.7877433769549956E-3</v>
      </c>
      <c r="E49" s="26">
        <f>'Annual VC Deals'!E50/'Annual VC Deals'!$E$9</f>
        <v>3.045404208194906E-3</v>
      </c>
      <c r="F49" s="26">
        <f>'Annual VC Deals'!F50/'Annual VC Deals'!$F$9</f>
        <v>3.5560071120142242E-3</v>
      </c>
      <c r="G49" s="27">
        <f>'Annual VC Deals'!G50/'Annual VC Deals'!$G$9</f>
        <v>4.0562466197944834E-3</v>
      </c>
    </row>
    <row r="50" spans="1:7">
      <c r="A50" s="17" t="s">
        <v>44</v>
      </c>
      <c r="B50" s="26">
        <f>'Annual VC Deals'!B51/'Annual VC Deals'!$B$9</f>
        <v>2.3792529145848203E-3</v>
      </c>
      <c r="C50" s="26">
        <f>'Annual VC Deals'!C51/'Annual VC Deals'!$C$9</f>
        <v>2.3992322456813818E-3</v>
      </c>
      <c r="D50" s="26">
        <f>'Annual VC Deals'!D51/'Annual VC Deals'!$D$9</f>
        <v>1.5959144589849984E-3</v>
      </c>
      <c r="E50" s="26">
        <f>'Annual VC Deals'!E51/'Annual VC Deals'!$E$9</f>
        <v>2.4916943521594683E-3</v>
      </c>
      <c r="F50" s="26">
        <f>'Annual VC Deals'!F51/'Annual VC Deals'!$F$9</f>
        <v>1.0160020320040639E-3</v>
      </c>
      <c r="G50" s="27">
        <f>'Annual VC Deals'!G51/'Annual VC Deals'!$G$9</f>
        <v>1.3520822065981612E-3</v>
      </c>
    </row>
    <row r="51" spans="1:7">
      <c r="A51" s="17" t="s">
        <v>45</v>
      </c>
      <c r="B51" s="26">
        <f>'Annual VC Deals'!B52/'Annual VC Deals'!$B$9</f>
        <v>7.1377587437544611E-4</v>
      </c>
      <c r="C51" s="26">
        <f>'Annual VC Deals'!C52/'Annual VC Deals'!$C$9</f>
        <v>2.3992322456813819E-4</v>
      </c>
      <c r="D51" s="26">
        <f>'Annual VC Deals'!D52/'Annual VC Deals'!$D$9</f>
        <v>9.57548675390999E-4</v>
      </c>
      <c r="E51" s="26">
        <f>'Annual VC Deals'!E52/'Annual VC Deals'!$E$9</f>
        <v>2.768549280177187E-4</v>
      </c>
      <c r="F51" s="26">
        <f>'Annual VC Deals'!F52/'Annual VC Deals'!$F$9</f>
        <v>5.0800101600203195E-4</v>
      </c>
      <c r="G51" s="27">
        <f>'Annual VC Deals'!G52/'Annual VC Deals'!$G$9</f>
        <v>2.7041644131963225E-4</v>
      </c>
    </row>
    <row r="52" spans="1:7">
      <c r="A52" s="17" t="s">
        <v>46</v>
      </c>
      <c r="B52" s="26">
        <f>'Annual VC Deals'!B53/'Annual VC Deals'!$B$9</f>
        <v>5.4722817035450866E-3</v>
      </c>
      <c r="C52" s="26">
        <f>'Annual VC Deals'!C53/'Annual VC Deals'!$C$9</f>
        <v>6.4779270633397315E-3</v>
      </c>
      <c r="D52" s="26">
        <f>'Annual VC Deals'!D53/'Annual VC Deals'!$D$9</f>
        <v>5.4261091605489944E-3</v>
      </c>
      <c r="E52" s="26">
        <f>'Annual VC Deals'!E53/'Annual VC Deals'!$E$9</f>
        <v>8.3056478405315621E-3</v>
      </c>
      <c r="F52" s="26">
        <f>'Annual VC Deals'!F53/'Annual VC Deals'!$F$9</f>
        <v>9.3980187960375928E-3</v>
      </c>
      <c r="G52" s="27">
        <f>'Annual VC Deals'!G53/'Annual VC Deals'!$G$9</f>
        <v>8.923742563547863E-3</v>
      </c>
    </row>
    <row r="53" spans="1:7">
      <c r="A53" s="17" t="s">
        <v>47</v>
      </c>
      <c r="B53" s="26">
        <f>'Annual VC Deals'!B54/'Annual VC Deals'!$B$9</f>
        <v>4.5681655960028551E-2</v>
      </c>
      <c r="C53" s="26">
        <f>'Annual VC Deals'!C54/'Annual VC Deals'!$C$9</f>
        <v>4.0067178502879081E-2</v>
      </c>
      <c r="D53" s="26">
        <f>'Annual VC Deals'!D54/'Annual VC Deals'!$D$9</f>
        <v>4.0217044366421963E-2</v>
      </c>
      <c r="E53" s="26">
        <f>'Annual VC Deals'!E54/'Annual VC Deals'!$E$9</f>
        <v>4.5127353266888152E-2</v>
      </c>
      <c r="F53" s="26">
        <f>'Annual VC Deals'!F54/'Annual VC Deals'!$F$9</f>
        <v>4.241808483616967E-2</v>
      </c>
      <c r="G53" s="27">
        <f>'Annual VC Deals'!G54/'Annual VC Deals'!$G$9</f>
        <v>4.1373715521903734E-2</v>
      </c>
    </row>
    <row r="54" spans="1:7">
      <c r="A54" s="17" t="s">
        <v>48</v>
      </c>
      <c r="B54" s="26">
        <f>'Annual VC Deals'!B55/'Annual VC Deals'!$B$9</f>
        <v>8.8032357839638361E-3</v>
      </c>
      <c r="C54" s="26">
        <f>'Annual VC Deals'!C55/'Annual VC Deals'!$C$9</f>
        <v>9.1170825335892512E-3</v>
      </c>
      <c r="D54" s="26">
        <f>'Annual VC Deals'!D55/'Annual VC Deals'!$D$9</f>
        <v>1.0852218321097989E-2</v>
      </c>
      <c r="E54" s="26">
        <f>'Annual VC Deals'!E55/'Annual VC Deals'!$E$9</f>
        <v>7.4750830564784057E-3</v>
      </c>
      <c r="F54" s="26">
        <f>'Annual VC Deals'!F62/'Annual VC Deals'!$F$9</f>
        <v>2.5400050800101598E-4</v>
      </c>
      <c r="G54" s="27">
        <f>'Annual VC Deals'!G55/'Annual VC Deals'!$G$9</f>
        <v>1.1627906976744186E-2</v>
      </c>
    </row>
    <row r="55" spans="1:7">
      <c r="A55" s="17" t="s">
        <v>49</v>
      </c>
      <c r="B55" s="26">
        <f>'Annual VC Deals'!B56/'Annual VC Deals'!$B$9</f>
        <v>2.4030454437306687E-2</v>
      </c>
      <c r="C55" s="26">
        <f>'Annual VC Deals'!C56/'Annual VC Deals'!$C$9</f>
        <v>2.1353166986564299E-2</v>
      </c>
      <c r="D55" s="26">
        <f>'Annual VC Deals'!D56/'Annual VC Deals'!$D$9</f>
        <v>1.5639961698052984E-2</v>
      </c>
      <c r="E55" s="26">
        <f>'Annual VC Deals'!E56/'Annual VC Deals'!$E$9</f>
        <v>1.6057585825027684E-2</v>
      </c>
      <c r="F55" s="26">
        <f>'Annual VC Deals'!F55/'Annual VC Deals'!$F$9</f>
        <v>1.2446024892049785E-2</v>
      </c>
      <c r="G55" s="27">
        <f>'Annual VC Deals'!G56/'Annual VC Deals'!$G$9</f>
        <v>2.1903731746890212E-2</v>
      </c>
    </row>
    <row r="56" spans="1:7">
      <c r="A56" s="17" t="s">
        <v>50</v>
      </c>
      <c r="B56" s="26">
        <f>'Annual VC Deals'!B57/'Annual VC Deals'!$B$9</f>
        <v>1.6654770402093743E-3</v>
      </c>
      <c r="C56" s="26">
        <f>'Annual VC Deals'!C57/'Annual VC Deals'!$C$9</f>
        <v>1.9193857965451055E-3</v>
      </c>
      <c r="D56" s="26">
        <f>'Annual VC Deals'!D57/'Annual VC Deals'!$D$9</f>
        <v>2.2342802425789976E-3</v>
      </c>
      <c r="E56" s="26">
        <f>'Annual VC Deals'!E57/'Annual VC Deals'!$E$9</f>
        <v>1.937984496124031E-3</v>
      </c>
      <c r="F56" s="26">
        <f>'Annual VC Deals'!F56/'Annual VC Deals'!$F$9</f>
        <v>1.9558039116078233E-2</v>
      </c>
      <c r="G56" s="27">
        <f>'Annual VC Deals'!G57/'Annual VC Deals'!$G$9</f>
        <v>1.081665765278529E-3</v>
      </c>
    </row>
    <row r="57" spans="1:7">
      <c r="A57" s="17" t="s">
        <v>51</v>
      </c>
      <c r="B57" s="26">
        <f>'Annual VC Deals'!B58/'Annual VC Deals'!$B$9</f>
        <v>3.9257673090649536E-2</v>
      </c>
      <c r="C57" s="26">
        <f>'Annual VC Deals'!C58/'Annual VC Deals'!$C$9</f>
        <v>3.9107485604606529E-2</v>
      </c>
      <c r="D57" s="26">
        <f>'Annual VC Deals'!D58/'Annual VC Deals'!$D$9</f>
        <v>3.4471752314075968E-2</v>
      </c>
      <c r="E57" s="26">
        <f>'Annual VC Deals'!E58/'Annual VC Deals'!$E$9</f>
        <v>3.2668881506090805E-2</v>
      </c>
      <c r="F57" s="26">
        <f>'Annual VC Deals'!F57/'Annual VC Deals'!$F$9</f>
        <v>2.0320040640081278E-3</v>
      </c>
      <c r="G57" s="27">
        <f>'Annual VC Deals'!G58/'Annual VC Deals'!$G$9</f>
        <v>3.1638723634396973E-2</v>
      </c>
    </row>
    <row r="58" spans="1:7">
      <c r="A58" s="17" t="s">
        <v>52</v>
      </c>
      <c r="B58" s="26">
        <f>'Annual VC Deals'!B59/'Annual VC Deals'!$B$9</f>
        <v>5.4722817035450866E-3</v>
      </c>
      <c r="C58" s="26">
        <f>'Annual VC Deals'!C59/'Annual VC Deals'!$C$9</f>
        <v>4.7984644913627635E-3</v>
      </c>
      <c r="D58" s="26">
        <f>'Annual VC Deals'!D59/'Annual VC Deals'!$D$9</f>
        <v>4.4685604851579953E-3</v>
      </c>
      <c r="E58" s="26">
        <f>'Annual VC Deals'!E59/'Annual VC Deals'!$E$9</f>
        <v>5.8139534883720929E-3</v>
      </c>
      <c r="F58" s="26">
        <f>'Annual VC Deals'!F58/'Annual VC Deals'!$F$9</f>
        <v>3.1750063500126997E-2</v>
      </c>
      <c r="G58" s="27">
        <f>'Annual VC Deals'!G59/'Annual VC Deals'!$G$9</f>
        <v>3.515413737155219E-3</v>
      </c>
    </row>
    <row r="59" spans="1:7">
      <c r="A59" s="17" t="s">
        <v>53</v>
      </c>
      <c r="B59" s="26">
        <f>'Annual VC Deals'!B60/'Annual VC Deals'!$B$9</f>
        <v>1.1896264572924102E-3</v>
      </c>
      <c r="C59" s="26">
        <f>'Annual VC Deals'!C60/'Annual VC Deals'!$C$9</f>
        <v>4.7984644913627637E-4</v>
      </c>
      <c r="D59" s="26">
        <f>'Annual VC Deals'!D60/'Annual VC Deals'!$D$9</f>
        <v>9.57548675390999E-4</v>
      </c>
      <c r="E59" s="26">
        <f>'Annual VC Deals'!E60/'Annual VC Deals'!$E$9</f>
        <v>1.1074197120708748E-3</v>
      </c>
      <c r="F59" s="26">
        <f>'Annual VC Deals'!F59/'Annual VC Deals'!$F$9</f>
        <v>3.8100076200152399E-3</v>
      </c>
      <c r="G59" s="27">
        <f>'Annual VC Deals'!G60/'Annual VC Deals'!$G$9</f>
        <v>8.1124932395889671E-4</v>
      </c>
    </row>
    <row r="60" spans="1:7">
      <c r="A60" s="18" t="s">
        <v>54</v>
      </c>
      <c r="B60" s="30">
        <f>'Annual VC Deals'!B61/'Annual VC Deals'!$B$9</f>
        <v>4.7585058291696409E-4</v>
      </c>
      <c r="C60" s="30">
        <f>'Annual VC Deals'!C61/'Annual VC Deals'!$C$9</f>
        <v>2.3992322456813819E-4</v>
      </c>
      <c r="D60" s="30">
        <f>'Annual VC Deals'!D61/'Annual VC Deals'!$D$9</f>
        <v>0</v>
      </c>
      <c r="E60" s="30">
        <f>'Annual VC Deals'!E61/'Annual VC Deals'!$E$9</f>
        <v>2.768549280177187E-4</v>
      </c>
      <c r="F60" s="30">
        <f>'Annual VC Deals'!F60/'Annual VC Deals'!$F$9</f>
        <v>5.0800101600203195E-4</v>
      </c>
      <c r="G60" s="31">
        <f>'Annual VC Deals'!G61/'Annual VC Deals'!$G$9</f>
        <v>0</v>
      </c>
    </row>
    <row r="62" spans="1:7">
      <c r="A62" s="1" t="s">
        <v>72</v>
      </c>
      <c r="B62" s="6">
        <f>SUMPRODUCT(LARGE(B9:B60,ROW(1:5)))</f>
        <v>0.66000475850582918</v>
      </c>
      <c r="C62" s="6">
        <f t="shared" ref="C62:G62" si="0">SUMPRODUCT(LARGE(C9:C60,ROW(1:5)))</f>
        <v>0.66458733205374287</v>
      </c>
      <c r="D62" s="6">
        <f t="shared" si="0"/>
        <v>0.66773060963932318</v>
      </c>
      <c r="E62" s="6">
        <f t="shared" si="0"/>
        <v>0.67607973421926904</v>
      </c>
      <c r="F62" s="6">
        <f t="shared" si="0"/>
        <v>0.67360934721869448</v>
      </c>
      <c r="G62" s="6">
        <f t="shared" si="0"/>
        <v>0.70227149810708489</v>
      </c>
    </row>
  </sheetData>
  <conditionalFormatting sqref="G9:G60">
    <cfRule type="top10" dxfId="22" priority="6" stopIfTrue="1" rank="10"/>
  </conditionalFormatting>
  <conditionalFormatting sqref="B9:B60">
    <cfRule type="top10" dxfId="21" priority="5" rank="10"/>
  </conditionalFormatting>
  <conditionalFormatting sqref="C9:C60">
    <cfRule type="top10" dxfId="20" priority="4" rank="10"/>
  </conditionalFormatting>
  <conditionalFormatting sqref="D9:D60">
    <cfRule type="top10" dxfId="19" priority="3" rank="10"/>
  </conditionalFormatting>
  <conditionalFormatting sqref="E9:E60">
    <cfRule type="top10" dxfId="18" priority="2" rank="10"/>
  </conditionalFormatting>
  <conditionalFormatting sqref="F9:F60">
    <cfRule type="top10" dxfId="17" priority="1" rank="10"/>
  </conditionalFormatting>
  <hyperlinks>
    <hyperlink ref="A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9"/>
  <sheetViews>
    <sheetView showGridLines="0" workbookViewId="0">
      <selection activeCell="G15" sqref="G15"/>
    </sheetView>
  </sheetViews>
  <sheetFormatPr defaultRowHeight="15"/>
  <cols>
    <col min="1" max="1" width="13.5703125" style="7" customWidth="1"/>
    <col min="2" max="2" width="15.7109375" style="7" customWidth="1"/>
    <col min="3" max="3" width="14.85546875" customWidth="1"/>
    <col min="4" max="4" width="13.7109375" customWidth="1"/>
    <col min="5" max="5" width="12.5703125" customWidth="1"/>
    <col min="6" max="6" width="12.5703125" style="7" customWidth="1"/>
    <col min="7" max="7" width="14.85546875" style="7" customWidth="1"/>
  </cols>
  <sheetData>
    <row r="1" spans="1:7" ht="23.25">
      <c r="A1" s="41" t="s">
        <v>71</v>
      </c>
      <c r="C1" s="7"/>
      <c r="D1" s="7"/>
      <c r="E1" s="7"/>
    </row>
    <row r="2" spans="1:7">
      <c r="C2" s="7"/>
      <c r="D2" s="7"/>
      <c r="E2" s="7"/>
    </row>
    <row r="3" spans="1:7">
      <c r="A3" s="7" t="s">
        <v>56</v>
      </c>
      <c r="C3" s="7"/>
      <c r="D3" s="7"/>
      <c r="E3" s="7"/>
    </row>
    <row r="4" spans="1:7">
      <c r="A4" s="9" t="s">
        <v>57</v>
      </c>
      <c r="C4" s="7"/>
      <c r="D4" s="7"/>
      <c r="E4" s="7"/>
    </row>
    <row r="5" spans="1:7">
      <c r="C5" s="7"/>
      <c r="D5" s="7"/>
      <c r="E5" s="7"/>
    </row>
    <row r="6" spans="1:7">
      <c r="A6" s="21"/>
      <c r="B6" s="22">
        <v>2007</v>
      </c>
      <c r="C6" s="22">
        <v>2008</v>
      </c>
      <c r="D6" s="22">
        <v>2009</v>
      </c>
      <c r="E6" s="22">
        <v>2010</v>
      </c>
      <c r="F6" s="22">
        <v>2011</v>
      </c>
      <c r="G6" s="47">
        <v>2012</v>
      </c>
    </row>
    <row r="7" spans="1:7">
      <c r="A7" s="17" t="s">
        <v>2</v>
      </c>
      <c r="B7" s="10">
        <v>301579895</v>
      </c>
      <c r="C7" s="10">
        <v>304374846</v>
      </c>
      <c r="D7" s="10">
        <v>307006550</v>
      </c>
      <c r="E7" s="4">
        <v>308745538</v>
      </c>
      <c r="F7" s="8">
        <v>311591917</v>
      </c>
      <c r="G7" s="42">
        <v>313914040</v>
      </c>
    </row>
    <row r="8" spans="1:7">
      <c r="A8" s="17" t="s">
        <v>3</v>
      </c>
      <c r="B8" s="10">
        <v>682297</v>
      </c>
      <c r="C8" s="10">
        <v>688125</v>
      </c>
      <c r="D8" s="10">
        <v>698473</v>
      </c>
      <c r="E8" s="5">
        <v>710231</v>
      </c>
      <c r="F8" s="8">
        <v>722718</v>
      </c>
      <c r="G8" s="42">
        <v>731449</v>
      </c>
    </row>
    <row r="9" spans="1:7">
      <c r="A9" s="17" t="s">
        <v>4</v>
      </c>
      <c r="B9" s="10">
        <v>4637904</v>
      </c>
      <c r="C9" s="10">
        <v>4677464</v>
      </c>
      <c r="D9" s="10">
        <v>4708708</v>
      </c>
      <c r="E9" s="5">
        <v>4779736</v>
      </c>
      <c r="F9" s="8">
        <v>4802740</v>
      </c>
      <c r="G9" s="42">
        <v>4822023</v>
      </c>
    </row>
    <row r="10" spans="1:7">
      <c r="A10" s="17" t="s">
        <v>5</v>
      </c>
      <c r="B10" s="10">
        <v>2842194</v>
      </c>
      <c r="C10" s="10">
        <v>2867764</v>
      </c>
      <c r="D10" s="10">
        <v>2889450</v>
      </c>
      <c r="E10" s="5">
        <v>2915918</v>
      </c>
      <c r="F10" s="8">
        <v>2937979</v>
      </c>
      <c r="G10" s="42">
        <v>2949131</v>
      </c>
    </row>
    <row r="11" spans="1:7">
      <c r="A11" s="17" t="s">
        <v>6</v>
      </c>
      <c r="B11" s="10">
        <v>6362241</v>
      </c>
      <c r="C11" s="10">
        <v>6499377</v>
      </c>
      <c r="D11" s="10">
        <v>6595778</v>
      </c>
      <c r="E11" s="5">
        <v>6392017</v>
      </c>
      <c r="F11" s="8">
        <v>6482505</v>
      </c>
      <c r="G11" s="42">
        <v>6553255</v>
      </c>
    </row>
    <row r="12" spans="1:7">
      <c r="A12" s="17" t="s">
        <v>7</v>
      </c>
      <c r="B12" s="10">
        <v>36226122</v>
      </c>
      <c r="C12" s="10">
        <v>36580371</v>
      </c>
      <c r="D12" s="10">
        <v>36961664</v>
      </c>
      <c r="E12" s="5">
        <v>37253956</v>
      </c>
      <c r="F12" s="8">
        <v>37691912</v>
      </c>
      <c r="G12" s="42">
        <v>38041430</v>
      </c>
    </row>
    <row r="13" spans="1:7">
      <c r="A13" s="17" t="s">
        <v>8</v>
      </c>
      <c r="B13" s="10">
        <v>4842259</v>
      </c>
      <c r="C13" s="10">
        <v>4935213</v>
      </c>
      <c r="D13" s="10">
        <v>5024748</v>
      </c>
      <c r="E13" s="5">
        <v>5029196</v>
      </c>
      <c r="F13" s="8">
        <v>5116796</v>
      </c>
      <c r="G13" s="42">
        <v>5187582</v>
      </c>
    </row>
    <row r="14" spans="1:7">
      <c r="A14" s="17" t="s">
        <v>9</v>
      </c>
      <c r="B14" s="10">
        <v>3488633</v>
      </c>
      <c r="C14" s="10">
        <v>3502932</v>
      </c>
      <c r="D14" s="10">
        <v>3518288</v>
      </c>
      <c r="E14" s="5">
        <v>3574097</v>
      </c>
      <c r="F14" s="8">
        <v>3580709</v>
      </c>
      <c r="G14" s="42">
        <v>3590347</v>
      </c>
    </row>
    <row r="15" spans="1:7">
      <c r="A15" s="17" t="s">
        <v>10</v>
      </c>
      <c r="B15" s="10">
        <v>586409</v>
      </c>
      <c r="C15" s="10">
        <v>590074</v>
      </c>
      <c r="D15" s="10">
        <v>599657</v>
      </c>
      <c r="E15" s="5">
        <v>601723</v>
      </c>
      <c r="F15" s="8">
        <v>617996</v>
      </c>
      <c r="G15" s="42">
        <v>632323</v>
      </c>
    </row>
    <row r="16" spans="1:7">
      <c r="A16" s="17" t="s">
        <v>11</v>
      </c>
      <c r="B16" s="10">
        <v>864896</v>
      </c>
      <c r="C16" s="10">
        <v>876211</v>
      </c>
      <c r="D16" s="10">
        <v>885122</v>
      </c>
      <c r="E16" s="5">
        <v>897934</v>
      </c>
      <c r="F16" s="8">
        <v>907135</v>
      </c>
      <c r="G16" s="42">
        <v>917092</v>
      </c>
    </row>
    <row r="17" spans="1:7">
      <c r="A17" s="17" t="s">
        <v>12</v>
      </c>
      <c r="B17" s="10">
        <v>18277888</v>
      </c>
      <c r="C17" s="10">
        <v>18423878</v>
      </c>
      <c r="D17" s="10">
        <v>18537969</v>
      </c>
      <c r="E17" s="5">
        <v>18801310</v>
      </c>
      <c r="F17" s="8">
        <v>19057542</v>
      </c>
      <c r="G17" s="42">
        <v>19317568</v>
      </c>
    </row>
    <row r="18" spans="1:7">
      <c r="A18" s="17" t="s">
        <v>13</v>
      </c>
      <c r="B18" s="10">
        <v>9533761</v>
      </c>
      <c r="C18" s="10">
        <v>9697838</v>
      </c>
      <c r="D18" s="10">
        <v>9829211</v>
      </c>
      <c r="E18" s="5">
        <v>9687653</v>
      </c>
      <c r="F18" s="8">
        <v>9815210</v>
      </c>
      <c r="G18" s="42">
        <v>9919945</v>
      </c>
    </row>
    <row r="19" spans="1:7">
      <c r="A19" s="17" t="s">
        <v>14</v>
      </c>
      <c r="B19" s="10">
        <v>1276832</v>
      </c>
      <c r="C19" s="10">
        <v>1287481</v>
      </c>
      <c r="D19" s="10">
        <v>1295178</v>
      </c>
      <c r="E19" s="5">
        <v>1360301</v>
      </c>
      <c r="F19" s="8">
        <v>1374810</v>
      </c>
      <c r="G19" s="42">
        <v>1392313</v>
      </c>
    </row>
    <row r="20" spans="1:7">
      <c r="A20" s="17" t="s">
        <v>15</v>
      </c>
      <c r="B20" s="10">
        <v>2978719</v>
      </c>
      <c r="C20" s="10">
        <v>2993987</v>
      </c>
      <c r="D20" s="10">
        <v>3007856</v>
      </c>
      <c r="E20" s="5">
        <v>3046355</v>
      </c>
      <c r="F20" s="8">
        <v>3062309</v>
      </c>
      <c r="G20" s="42">
        <v>3074186</v>
      </c>
    </row>
    <row r="21" spans="1:7">
      <c r="A21" s="17" t="s">
        <v>16</v>
      </c>
      <c r="B21" s="10">
        <v>1499245</v>
      </c>
      <c r="C21" s="10">
        <v>1527506</v>
      </c>
      <c r="D21" s="10">
        <v>1545801</v>
      </c>
      <c r="E21" s="5">
        <v>1567582</v>
      </c>
      <c r="F21" s="8">
        <v>1584985</v>
      </c>
      <c r="G21" s="42">
        <v>1595728</v>
      </c>
    </row>
    <row r="22" spans="1:7">
      <c r="A22" s="17" t="s">
        <v>17</v>
      </c>
      <c r="B22" s="10">
        <v>12779417</v>
      </c>
      <c r="C22" s="10">
        <v>12842954</v>
      </c>
      <c r="D22" s="10">
        <v>12910409</v>
      </c>
      <c r="E22" s="5">
        <v>12830632</v>
      </c>
      <c r="F22" s="8">
        <v>12869257</v>
      </c>
      <c r="G22" s="42">
        <v>12875255</v>
      </c>
    </row>
    <row r="23" spans="1:7">
      <c r="A23" s="17" t="s">
        <v>18</v>
      </c>
      <c r="B23" s="10">
        <v>6346113</v>
      </c>
      <c r="C23" s="10">
        <v>6388309</v>
      </c>
      <c r="D23" s="10">
        <v>6423113</v>
      </c>
      <c r="E23" s="5">
        <v>6483802</v>
      </c>
      <c r="F23" s="8">
        <v>6516922</v>
      </c>
      <c r="G23" s="42">
        <v>6537334</v>
      </c>
    </row>
    <row r="24" spans="1:7">
      <c r="A24" s="17" t="s">
        <v>19</v>
      </c>
      <c r="B24" s="10">
        <v>2775586</v>
      </c>
      <c r="C24" s="10">
        <v>2797375</v>
      </c>
      <c r="D24" s="10">
        <v>2818747</v>
      </c>
      <c r="E24" s="5">
        <v>2853118</v>
      </c>
      <c r="F24" s="8">
        <v>2871238</v>
      </c>
      <c r="G24" s="42">
        <v>2885905</v>
      </c>
    </row>
    <row r="25" spans="1:7">
      <c r="A25" s="17" t="s">
        <v>20</v>
      </c>
      <c r="B25" s="10">
        <v>4256278</v>
      </c>
      <c r="C25" s="10">
        <v>4287931</v>
      </c>
      <c r="D25" s="10">
        <v>4314113</v>
      </c>
      <c r="E25" s="5">
        <v>4339367</v>
      </c>
      <c r="F25" s="8">
        <v>4369356</v>
      </c>
      <c r="G25" s="42">
        <v>4380415</v>
      </c>
    </row>
    <row r="26" spans="1:7">
      <c r="A26" s="17" t="s">
        <v>21</v>
      </c>
      <c r="B26" s="10">
        <v>4376122</v>
      </c>
      <c r="C26" s="10">
        <v>4451513</v>
      </c>
      <c r="D26" s="10">
        <v>4492076</v>
      </c>
      <c r="E26" s="5">
        <v>4533372</v>
      </c>
      <c r="F26" s="8">
        <v>4574836</v>
      </c>
      <c r="G26" s="42">
        <v>4601893</v>
      </c>
    </row>
    <row r="27" spans="1:7">
      <c r="A27" s="17" t="s">
        <v>22</v>
      </c>
      <c r="B27" s="10">
        <v>6499275</v>
      </c>
      <c r="C27" s="10">
        <v>6543595</v>
      </c>
      <c r="D27" s="10">
        <v>6593587</v>
      </c>
      <c r="E27" s="5">
        <v>6547629</v>
      </c>
      <c r="F27" s="8">
        <v>6587536</v>
      </c>
      <c r="G27" s="42">
        <v>6646144</v>
      </c>
    </row>
    <row r="28" spans="1:7">
      <c r="A28" s="17" t="s">
        <v>23</v>
      </c>
      <c r="B28" s="10">
        <v>5634242</v>
      </c>
      <c r="C28" s="10">
        <v>5658655</v>
      </c>
      <c r="D28" s="10">
        <v>5699478</v>
      </c>
      <c r="E28" s="5">
        <v>5773552</v>
      </c>
      <c r="F28" s="8">
        <v>5828289</v>
      </c>
      <c r="G28" s="42">
        <v>5884563</v>
      </c>
    </row>
    <row r="29" spans="1:7">
      <c r="A29" s="17" t="s">
        <v>24</v>
      </c>
      <c r="B29" s="10">
        <v>1317308</v>
      </c>
      <c r="C29" s="10">
        <v>1319691</v>
      </c>
      <c r="D29" s="10">
        <v>1318301</v>
      </c>
      <c r="E29" s="5">
        <v>1328361</v>
      </c>
      <c r="F29" s="8">
        <v>1328188</v>
      </c>
      <c r="G29" s="42">
        <v>1329192</v>
      </c>
    </row>
    <row r="30" spans="1:7">
      <c r="A30" s="17" t="s">
        <v>25</v>
      </c>
      <c r="B30" s="10">
        <v>10050847</v>
      </c>
      <c r="C30" s="10">
        <v>10002486</v>
      </c>
      <c r="D30" s="10">
        <v>9969727</v>
      </c>
      <c r="E30" s="5">
        <v>9883640</v>
      </c>
      <c r="F30" s="8">
        <v>9876187</v>
      </c>
      <c r="G30" s="42">
        <v>9883360</v>
      </c>
    </row>
    <row r="31" spans="1:7">
      <c r="A31" s="17" t="s">
        <v>26</v>
      </c>
      <c r="B31" s="10">
        <v>5191206</v>
      </c>
      <c r="C31" s="10">
        <v>5230567</v>
      </c>
      <c r="D31" s="10">
        <v>5266214</v>
      </c>
      <c r="E31" s="5">
        <v>5303925</v>
      </c>
      <c r="F31" s="8">
        <v>5344861</v>
      </c>
      <c r="G31" s="42">
        <v>5379139</v>
      </c>
    </row>
    <row r="32" spans="1:7">
      <c r="A32" s="17" t="s">
        <v>27</v>
      </c>
      <c r="B32" s="10">
        <v>5909824</v>
      </c>
      <c r="C32" s="10">
        <v>5956335</v>
      </c>
      <c r="D32" s="10">
        <v>5987580</v>
      </c>
      <c r="E32" s="5">
        <v>5988927</v>
      </c>
      <c r="F32" s="8">
        <v>6010688</v>
      </c>
      <c r="G32" s="42">
        <v>6021988</v>
      </c>
    </row>
    <row r="33" spans="1:7">
      <c r="A33" s="17" t="s">
        <v>28</v>
      </c>
      <c r="B33" s="10">
        <v>2921723</v>
      </c>
      <c r="C33" s="10">
        <v>2940212</v>
      </c>
      <c r="D33" s="10">
        <v>2951996</v>
      </c>
      <c r="E33" s="5">
        <v>2967297</v>
      </c>
      <c r="F33" s="8">
        <v>2978512</v>
      </c>
      <c r="G33" s="42">
        <v>2984926</v>
      </c>
    </row>
    <row r="34" spans="1:7">
      <c r="A34" s="17" t="s">
        <v>29</v>
      </c>
      <c r="B34" s="10">
        <v>957225</v>
      </c>
      <c r="C34" s="10">
        <v>968035</v>
      </c>
      <c r="D34" s="10">
        <v>974989</v>
      </c>
      <c r="E34" s="5">
        <v>989415</v>
      </c>
      <c r="F34" s="8">
        <v>998199</v>
      </c>
      <c r="G34" s="42">
        <v>1005141</v>
      </c>
    </row>
    <row r="35" spans="1:7">
      <c r="A35" s="17" t="s">
        <v>30</v>
      </c>
      <c r="B35" s="10">
        <v>9064074</v>
      </c>
      <c r="C35" s="10">
        <v>9247134</v>
      </c>
      <c r="D35" s="10">
        <v>9380884</v>
      </c>
      <c r="E35" s="5">
        <v>9535483</v>
      </c>
      <c r="F35" s="8">
        <v>9656401</v>
      </c>
      <c r="G35" s="42">
        <v>9752073</v>
      </c>
    </row>
    <row r="36" spans="1:7">
      <c r="A36" s="17" t="s">
        <v>31</v>
      </c>
      <c r="B36" s="10">
        <v>638202</v>
      </c>
      <c r="C36" s="10">
        <v>641421</v>
      </c>
      <c r="D36" s="10">
        <v>646844</v>
      </c>
      <c r="E36" s="5">
        <v>672591</v>
      </c>
      <c r="F36" s="8">
        <v>683932</v>
      </c>
      <c r="G36" s="42">
        <v>699628</v>
      </c>
    </row>
    <row r="37" spans="1:7">
      <c r="A37" s="17" t="s">
        <v>32</v>
      </c>
      <c r="B37" s="10">
        <v>1769912</v>
      </c>
      <c r="C37" s="10">
        <v>1781949</v>
      </c>
      <c r="D37" s="10">
        <v>1796619</v>
      </c>
      <c r="E37" s="5">
        <v>1826341</v>
      </c>
      <c r="F37" s="8">
        <v>1842641</v>
      </c>
      <c r="G37" s="42">
        <v>2758931</v>
      </c>
    </row>
    <row r="38" spans="1:7">
      <c r="A38" s="17" t="s">
        <v>33</v>
      </c>
      <c r="B38" s="10">
        <v>1317343</v>
      </c>
      <c r="C38" s="10">
        <v>1321872</v>
      </c>
      <c r="D38" s="10">
        <v>1324575</v>
      </c>
      <c r="E38" s="5">
        <v>1316470</v>
      </c>
      <c r="F38" s="8">
        <v>1318194</v>
      </c>
      <c r="G38" s="42">
        <v>1320718</v>
      </c>
    </row>
    <row r="39" spans="1:7">
      <c r="A39" s="17" t="s">
        <v>34</v>
      </c>
      <c r="B39" s="10">
        <v>8636043</v>
      </c>
      <c r="C39" s="10">
        <v>8663398</v>
      </c>
      <c r="D39" s="10">
        <v>8707739</v>
      </c>
      <c r="E39" s="5">
        <v>8791894</v>
      </c>
      <c r="F39" s="8">
        <v>8821155</v>
      </c>
      <c r="G39" s="42">
        <v>8864590</v>
      </c>
    </row>
    <row r="40" spans="1:7">
      <c r="A40" s="17" t="s">
        <v>35</v>
      </c>
      <c r="B40" s="10">
        <v>1968731</v>
      </c>
      <c r="C40" s="10">
        <v>1986763</v>
      </c>
      <c r="D40" s="10">
        <v>2009671</v>
      </c>
      <c r="E40" s="5">
        <v>2059179</v>
      </c>
      <c r="F40" s="8">
        <v>2082224</v>
      </c>
      <c r="G40" s="42">
        <v>2085538</v>
      </c>
    </row>
    <row r="41" spans="1:7">
      <c r="A41" s="17" t="s">
        <v>36</v>
      </c>
      <c r="B41" s="10">
        <v>2567752</v>
      </c>
      <c r="C41" s="10">
        <v>2615772</v>
      </c>
      <c r="D41" s="10">
        <v>2643085</v>
      </c>
      <c r="E41" s="5">
        <v>2700551</v>
      </c>
      <c r="F41" s="8">
        <v>2723322</v>
      </c>
      <c r="G41" s="42">
        <v>2758931</v>
      </c>
    </row>
    <row r="42" spans="1:7">
      <c r="A42" s="17" t="s">
        <v>37</v>
      </c>
      <c r="B42" s="10">
        <v>19422777</v>
      </c>
      <c r="C42" s="10">
        <v>19467789</v>
      </c>
      <c r="D42" s="10">
        <v>19541453</v>
      </c>
      <c r="E42" s="5">
        <v>19378102</v>
      </c>
      <c r="F42" s="8">
        <v>19465197</v>
      </c>
      <c r="G42" s="42">
        <v>19570261</v>
      </c>
    </row>
    <row r="43" spans="1:7">
      <c r="A43" s="17" t="s">
        <v>38</v>
      </c>
      <c r="B43" s="10">
        <v>11520815</v>
      </c>
      <c r="C43" s="10">
        <v>11528072</v>
      </c>
      <c r="D43" s="10">
        <v>11542645</v>
      </c>
      <c r="E43" s="5">
        <v>11536504</v>
      </c>
      <c r="F43" s="8">
        <v>11544951</v>
      </c>
      <c r="G43" s="42">
        <v>11544225</v>
      </c>
    </row>
    <row r="44" spans="1:7">
      <c r="A44" s="17" t="s">
        <v>39</v>
      </c>
      <c r="B44" s="10">
        <v>3612186</v>
      </c>
      <c r="C44" s="10">
        <v>3644025</v>
      </c>
      <c r="D44" s="10">
        <v>3687050</v>
      </c>
      <c r="E44" s="5">
        <v>3751351</v>
      </c>
      <c r="F44" s="8">
        <v>3791508</v>
      </c>
      <c r="G44" s="42">
        <v>3814820</v>
      </c>
    </row>
    <row r="45" spans="1:7">
      <c r="A45" s="17" t="s">
        <v>40</v>
      </c>
      <c r="B45" s="10">
        <v>3732957</v>
      </c>
      <c r="C45" s="10">
        <v>3782991</v>
      </c>
      <c r="D45" s="10">
        <v>3825657</v>
      </c>
      <c r="E45" s="5">
        <v>3831074</v>
      </c>
      <c r="F45" s="8">
        <v>3871859</v>
      </c>
      <c r="G45" s="42">
        <v>3899353</v>
      </c>
    </row>
    <row r="46" spans="1:7">
      <c r="A46" s="17" t="s">
        <v>41</v>
      </c>
      <c r="B46" s="10">
        <v>12522531</v>
      </c>
      <c r="C46" s="10">
        <v>12566368</v>
      </c>
      <c r="D46" s="10">
        <v>12604767</v>
      </c>
      <c r="E46" s="5">
        <v>12702379</v>
      </c>
      <c r="F46" s="8">
        <v>12742886</v>
      </c>
      <c r="G46" s="42">
        <v>12763536</v>
      </c>
    </row>
    <row r="47" spans="1:7">
      <c r="A47" s="17" t="s">
        <v>42</v>
      </c>
      <c r="B47" s="10">
        <v>3941235</v>
      </c>
      <c r="C47" s="10">
        <v>3954553</v>
      </c>
      <c r="D47" s="10">
        <v>3967288</v>
      </c>
      <c r="E47" s="5">
        <v>3725789</v>
      </c>
      <c r="F47" s="8">
        <v>3706690</v>
      </c>
      <c r="G47" s="42">
        <v>3667084</v>
      </c>
    </row>
    <row r="48" spans="1:7">
      <c r="A48" s="17" t="s">
        <v>43</v>
      </c>
      <c r="B48" s="10">
        <v>1055009</v>
      </c>
      <c r="C48" s="10">
        <v>1053502</v>
      </c>
      <c r="D48" s="10">
        <v>1053209</v>
      </c>
      <c r="E48" s="5">
        <v>1052567</v>
      </c>
      <c r="F48" s="8">
        <v>1051302</v>
      </c>
      <c r="G48" s="42">
        <v>1050292</v>
      </c>
    </row>
    <row r="49" spans="1:7">
      <c r="A49" s="17" t="s">
        <v>44</v>
      </c>
      <c r="B49" s="10">
        <v>4424232</v>
      </c>
      <c r="C49" s="10">
        <v>4503280</v>
      </c>
      <c r="D49" s="10">
        <v>4561242</v>
      </c>
      <c r="E49" s="5">
        <v>4625364</v>
      </c>
      <c r="F49" s="8">
        <v>4679230</v>
      </c>
      <c r="G49" s="42">
        <v>4723723</v>
      </c>
    </row>
    <row r="50" spans="1:7">
      <c r="A50" s="17" t="s">
        <v>45</v>
      </c>
      <c r="B50" s="10">
        <v>797035</v>
      </c>
      <c r="C50" s="10">
        <v>804532</v>
      </c>
      <c r="D50" s="10">
        <v>812383</v>
      </c>
      <c r="E50" s="5">
        <v>814180</v>
      </c>
      <c r="F50" s="8">
        <v>824082</v>
      </c>
      <c r="G50" s="42">
        <v>833354</v>
      </c>
    </row>
    <row r="51" spans="1:7">
      <c r="A51" s="17" t="s">
        <v>46</v>
      </c>
      <c r="B51" s="10">
        <v>6172862</v>
      </c>
      <c r="C51" s="10">
        <v>6240456</v>
      </c>
      <c r="D51" s="10">
        <v>6296254</v>
      </c>
      <c r="E51" s="5">
        <v>6346105</v>
      </c>
      <c r="F51" s="8">
        <v>6403353</v>
      </c>
      <c r="G51" s="42">
        <v>6456243</v>
      </c>
    </row>
    <row r="52" spans="1:7">
      <c r="A52" s="17" t="s">
        <v>47</v>
      </c>
      <c r="B52" s="10">
        <v>23837701</v>
      </c>
      <c r="C52" s="10">
        <v>24304290</v>
      </c>
      <c r="D52" s="10">
        <v>24782302</v>
      </c>
      <c r="E52" s="5">
        <v>25145561</v>
      </c>
      <c r="F52" s="8">
        <v>25674681</v>
      </c>
      <c r="G52" s="42">
        <v>26059203</v>
      </c>
    </row>
    <row r="53" spans="1:7">
      <c r="A53" s="17" t="s">
        <v>48</v>
      </c>
      <c r="B53" s="10">
        <v>2663796</v>
      </c>
      <c r="C53" s="10">
        <v>2727343</v>
      </c>
      <c r="D53" s="10">
        <v>2784572</v>
      </c>
      <c r="E53" s="5">
        <v>2763885</v>
      </c>
      <c r="F53" s="8">
        <v>2817222</v>
      </c>
      <c r="G53" s="42">
        <v>2855287</v>
      </c>
    </row>
    <row r="54" spans="1:7">
      <c r="A54" s="17" t="s">
        <v>49</v>
      </c>
      <c r="B54" s="10">
        <v>7719749</v>
      </c>
      <c r="C54" s="10">
        <v>7795424</v>
      </c>
      <c r="D54" s="10">
        <v>7882590</v>
      </c>
      <c r="E54" s="5">
        <v>8001024</v>
      </c>
      <c r="F54" s="8">
        <v>8096604</v>
      </c>
      <c r="G54" s="42">
        <v>8185867</v>
      </c>
    </row>
    <row r="55" spans="1:7">
      <c r="A55" s="17" t="s">
        <v>50</v>
      </c>
      <c r="B55" s="10">
        <v>620460</v>
      </c>
      <c r="C55" s="10">
        <v>621049</v>
      </c>
      <c r="D55" s="10">
        <v>621760</v>
      </c>
      <c r="E55" s="5">
        <v>625741</v>
      </c>
      <c r="F55" s="8">
        <v>626431</v>
      </c>
      <c r="G55" s="42">
        <v>626011</v>
      </c>
    </row>
    <row r="56" spans="1:7">
      <c r="A56" s="17" t="s">
        <v>51</v>
      </c>
      <c r="B56" s="10">
        <v>6464979</v>
      </c>
      <c r="C56" s="10">
        <v>6566073</v>
      </c>
      <c r="D56" s="10">
        <v>6664195</v>
      </c>
      <c r="E56" s="5">
        <v>6724540</v>
      </c>
      <c r="F56" s="8">
        <v>6830038</v>
      </c>
      <c r="G56" s="42">
        <v>6897012</v>
      </c>
    </row>
    <row r="57" spans="1:7">
      <c r="A57" s="17" t="s">
        <v>52</v>
      </c>
      <c r="B57" s="10">
        <v>5601571</v>
      </c>
      <c r="C57" s="10">
        <v>5627610</v>
      </c>
      <c r="D57" s="10">
        <v>5654774</v>
      </c>
      <c r="E57" s="5">
        <v>5686986</v>
      </c>
      <c r="F57" s="8">
        <v>5711767</v>
      </c>
      <c r="G57" s="42">
        <v>5726398</v>
      </c>
    </row>
    <row r="58" spans="1:7">
      <c r="A58" s="17" t="s">
        <v>53</v>
      </c>
      <c r="B58" s="10">
        <v>1811198</v>
      </c>
      <c r="C58" s="10">
        <v>1814873</v>
      </c>
      <c r="D58" s="10">
        <v>1819777</v>
      </c>
      <c r="E58" s="5">
        <v>1852994</v>
      </c>
      <c r="F58" s="8">
        <v>1855364</v>
      </c>
      <c r="G58" s="42">
        <v>1855413</v>
      </c>
    </row>
    <row r="59" spans="1:7">
      <c r="A59" s="18" t="s">
        <v>54</v>
      </c>
      <c r="B59" s="43">
        <v>523414</v>
      </c>
      <c r="C59" s="43">
        <v>532981</v>
      </c>
      <c r="D59" s="43">
        <v>544270</v>
      </c>
      <c r="E59" s="44">
        <v>563626</v>
      </c>
      <c r="F59" s="45">
        <v>568158</v>
      </c>
      <c r="G59" s="46">
        <v>576412</v>
      </c>
    </row>
  </sheetData>
  <hyperlinks>
    <hyperlink ref="A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Annual VC Dollars</vt:lpstr>
      <vt:lpstr>Annual VC Deals</vt:lpstr>
      <vt:lpstr>Dollars per Capita</vt:lpstr>
      <vt:lpstr>Deals per Million</vt:lpstr>
      <vt:lpstr>Avg Deal Size</vt:lpstr>
      <vt:lpstr>Dollar Share</vt:lpstr>
      <vt:lpstr>Deal Share</vt:lpstr>
      <vt:lpstr>Population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Battle</dc:creator>
  <cp:lastModifiedBy>Phil</cp:lastModifiedBy>
  <dcterms:created xsi:type="dcterms:W3CDTF">2011-04-20T14:25:13Z</dcterms:created>
  <dcterms:modified xsi:type="dcterms:W3CDTF">2013-01-31T17:49:05Z</dcterms:modified>
</cp:coreProperties>
</file>