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ome\SHARED\DIGEST\2018Digest\041218\Drafts\"/>
    </mc:Choice>
  </mc:AlternateContent>
  <bookViews>
    <workbookView xWindow="0" yWindow="0" windowWidth="19200" windowHeight="11460" tabRatio="789"/>
  </bookViews>
  <sheets>
    <sheet name="All years available" sheetId="2" r:id="rId1"/>
    <sheet name="State" sheetId="7" r:id="rId2"/>
    <sheet name="METRO" sheetId="6" r:id="rId3"/>
    <sheet name="State Per 10,000" sheetId="13" r:id="rId4"/>
    <sheet name="Metro per 10,000" sheetId="17" r:id="rId5"/>
    <sheet name="HERD Expenditures, 2007-2016" sheetId="1" r:id="rId6"/>
  </sheets>
  <externalReferences>
    <externalReference r:id="rId7"/>
  </externalReferences>
  <definedNames>
    <definedName name="_xlnm._FilterDatabase" localSheetId="0" hidden="1">'All years available'!$A$2:$AC$555</definedName>
    <definedName name="_xlnm._FilterDatabase" localSheetId="5" hidden="1">'HERD Expenditures, 2007-2016'!$A$1:$N$630</definedName>
    <definedName name="_xlnm._FilterDatabase" localSheetId="2" hidden="1">METRO!$A$1:$L$215</definedName>
    <definedName name="_xlnm._FilterDatabase" localSheetId="4" hidden="1">'Metro per 10,000'!$A$1:$I$251</definedName>
    <definedName name="_xlnm._FilterDatabase" localSheetId="1" hidden="1">State!$A$1:$I$52</definedName>
    <definedName name="_xlnm._FilterDatabase" localSheetId="3" hidden="1">'State Per 10,000'!$A$1:$G$556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6" l="1"/>
  <c r="AC379" i="2" l="1"/>
  <c r="AC219" i="2"/>
  <c r="AC238" i="2"/>
  <c r="AC308" i="2"/>
  <c r="AC371" i="2"/>
  <c r="AC358" i="2"/>
  <c r="AC123" i="2"/>
  <c r="AC298" i="2"/>
  <c r="AC58" i="2"/>
  <c r="AC162" i="2"/>
  <c r="AC228" i="2"/>
  <c r="AC224" i="2"/>
  <c r="AC109" i="2"/>
  <c r="AC151" i="2"/>
  <c r="AC61" i="2"/>
  <c r="AC299" i="2"/>
  <c r="AC257" i="2"/>
  <c r="AC218" i="2"/>
  <c r="AC275" i="2"/>
  <c r="AC316" i="2"/>
  <c r="AC343" i="2"/>
  <c r="AC161" i="2"/>
  <c r="AC420" i="2"/>
  <c r="AC330" i="2"/>
  <c r="AC29" i="2"/>
  <c r="AC170" i="2"/>
  <c r="AC173" i="2"/>
  <c r="AC114" i="2"/>
  <c r="AC176" i="2"/>
  <c r="AC286" i="2"/>
  <c r="AC256" i="2"/>
  <c r="AC250" i="2"/>
  <c r="AC14" i="2"/>
  <c r="AC172" i="2"/>
  <c r="AC303" i="2"/>
  <c r="AC227" i="2"/>
  <c r="AC115" i="2"/>
  <c r="AC89" i="2"/>
  <c r="AC150" i="2"/>
  <c r="AC55" i="2"/>
  <c r="AC295" i="2"/>
  <c r="AC140" i="2"/>
  <c r="AC189" i="2"/>
  <c r="AC50" i="2"/>
  <c r="AC190" i="2"/>
  <c r="AC113" i="2"/>
  <c r="AC318" i="2"/>
  <c r="AC246" i="2"/>
  <c r="AC416" i="2"/>
  <c r="AC204" i="2"/>
  <c r="AC288" i="2"/>
  <c r="AC131" i="2"/>
  <c r="AC75" i="2"/>
  <c r="AC164" i="2"/>
  <c r="AC258" i="2"/>
  <c r="AC215" i="2"/>
  <c r="AC181" i="2"/>
  <c r="AC265" i="2"/>
  <c r="AC41" i="2"/>
  <c r="AC149" i="2"/>
  <c r="AC117" i="2"/>
  <c r="AC64" i="2"/>
  <c r="AC240" i="2"/>
  <c r="AC385" i="2"/>
  <c r="AC374" i="2"/>
  <c r="AC423" i="2"/>
  <c r="AC210" i="2"/>
  <c r="AC39" i="2"/>
  <c r="AC339" i="2"/>
  <c r="AC460" i="2"/>
  <c r="AC197" i="2"/>
  <c r="AC244" i="2"/>
  <c r="AC65" i="2"/>
  <c r="AC166" i="2"/>
  <c r="AC312" i="2"/>
  <c r="AC297" i="2"/>
  <c r="AC277" i="2"/>
  <c r="AC346" i="2"/>
  <c r="AC47" i="2"/>
  <c r="AC35" i="2"/>
  <c r="AC111" i="2"/>
  <c r="AC304" i="2"/>
  <c r="AC207" i="2"/>
  <c r="AC72" i="2"/>
  <c r="AC232" i="2"/>
  <c r="AC407" i="2"/>
  <c r="AC271" i="2"/>
  <c r="AC404" i="2"/>
  <c r="AC199" i="2"/>
  <c r="AC245" i="2"/>
  <c r="AC88" i="2"/>
  <c r="AC82" i="2"/>
  <c r="AC125" i="2"/>
  <c r="AC102" i="2"/>
  <c r="AC335" i="2"/>
  <c r="AC478" i="2"/>
  <c r="AC220" i="2"/>
  <c r="AC415" i="2"/>
  <c r="AC332" i="2"/>
  <c r="AC427" i="2"/>
  <c r="AC443" i="2"/>
  <c r="AC365" i="2"/>
  <c r="AC419" i="2"/>
  <c r="AC107" i="2"/>
  <c r="AC349" i="2"/>
  <c r="AC360" i="2"/>
  <c r="AC46" i="2"/>
  <c r="AC87" i="2"/>
  <c r="AC386" i="2"/>
  <c r="AC71" i="2"/>
  <c r="AC116" i="2"/>
  <c r="AC155" i="2"/>
  <c r="AC146" i="2"/>
  <c r="AC180" i="2"/>
  <c r="AC370" i="2"/>
  <c r="AC94" i="2"/>
  <c r="AC165" i="2"/>
  <c r="AC77" i="2"/>
  <c r="AC455" i="2"/>
  <c r="AC372" i="2"/>
  <c r="AC329" i="2"/>
  <c r="AC326" i="2"/>
  <c r="AC153" i="2"/>
  <c r="AC54" i="2"/>
  <c r="AC354" i="2"/>
  <c r="AC338" i="2"/>
  <c r="AC414" i="2"/>
  <c r="AC222" i="2"/>
  <c r="AC128" i="2"/>
  <c r="AC272" i="2"/>
  <c r="AC453" i="2"/>
  <c r="AC26" i="2"/>
  <c r="AC124" i="2"/>
  <c r="AC103" i="2"/>
  <c r="AC445" i="2"/>
  <c r="AC486" i="2"/>
  <c r="AC141" i="2"/>
  <c r="AC281" i="2"/>
  <c r="AC241" i="2"/>
  <c r="AC483" i="2"/>
  <c r="AC43" i="2"/>
  <c r="AC352" i="2"/>
  <c r="AC23" i="2"/>
  <c r="AC205" i="2"/>
  <c r="AC351" i="2"/>
  <c r="AC230" i="2"/>
  <c r="AC193" i="2"/>
  <c r="AC235" i="2"/>
  <c r="AC342" i="2"/>
  <c r="AC364" i="2"/>
  <c r="AC373" i="2"/>
  <c r="AC270" i="2"/>
  <c r="AC274" i="2"/>
  <c r="AC236" i="2"/>
  <c r="AC31" i="2"/>
  <c r="AC52" i="2"/>
  <c r="AC202" i="2"/>
  <c r="AC356" i="2"/>
  <c r="AC187" i="2"/>
  <c r="AC168" i="2"/>
  <c r="AC363" i="2"/>
  <c r="AC362" i="2"/>
  <c r="AC260" i="2"/>
  <c r="AC203" i="2"/>
  <c r="AC279" i="2"/>
  <c r="AC188" i="2"/>
  <c r="AC91" i="2"/>
  <c r="AC367" i="2"/>
  <c r="AC99" i="2"/>
  <c r="AC325" i="2"/>
  <c r="AC448" i="2"/>
  <c r="AC96" i="2"/>
  <c r="AC300" i="2"/>
  <c r="AC348" i="2"/>
  <c r="AC292" i="2"/>
  <c r="AC174" i="2"/>
  <c r="AC229" i="2"/>
  <c r="AC49" i="2"/>
  <c r="AC158" i="2"/>
  <c r="AC353" i="2"/>
  <c r="AC69" i="2"/>
  <c r="AC350" i="2"/>
  <c r="AC100" i="2"/>
  <c r="AC178" i="2"/>
  <c r="AC184" i="2"/>
  <c r="AC254" i="2"/>
  <c r="AC92" i="2"/>
  <c r="AC437" i="2"/>
  <c r="AC368" i="2"/>
  <c r="AC63" i="2"/>
  <c r="AC276" i="2"/>
  <c r="AC432" i="2"/>
  <c r="AC290" i="2"/>
  <c r="AC322" i="2"/>
  <c r="AC347" i="2"/>
  <c r="AC17" i="2"/>
  <c r="AC108" i="2"/>
  <c r="AC430" i="2"/>
  <c r="AC464" i="2"/>
  <c r="AC503" i="2"/>
  <c r="AC452" i="2"/>
  <c r="AC482" i="2"/>
  <c r="AC473" i="2"/>
  <c r="AC157" i="2"/>
  <c r="AC196" i="2"/>
  <c r="AC375" i="2"/>
  <c r="AC261" i="2"/>
  <c r="AC101" i="2"/>
  <c r="AC434" i="2"/>
  <c r="AC252" i="2"/>
  <c r="AC143" i="2"/>
  <c r="AC62" i="2"/>
  <c r="AC278" i="2"/>
  <c r="AC366" i="2"/>
  <c r="AC266" i="2"/>
  <c r="AC38" i="2"/>
  <c r="AC410" i="2"/>
  <c r="AC209" i="2"/>
  <c r="AC280" i="2"/>
  <c r="AC289" i="2"/>
  <c r="AC120" i="2"/>
  <c r="AC15" i="2"/>
  <c r="AC328" i="2"/>
  <c r="AC454" i="2"/>
  <c r="AC267" i="2"/>
  <c r="AC160" i="2"/>
  <c r="AC239" i="2"/>
  <c r="AC323" i="2"/>
  <c r="AC27" i="2"/>
  <c r="AC388" i="2"/>
  <c r="AC119" i="2"/>
  <c r="AC307" i="2"/>
  <c r="AC191" i="2"/>
  <c r="AC175" i="2"/>
  <c r="AC384" i="2"/>
  <c r="AC234" i="2"/>
  <c r="AC97" i="2"/>
  <c r="AC357" i="2"/>
  <c r="AC85" i="2"/>
  <c r="AC314" i="2"/>
  <c r="AC319" i="2"/>
  <c r="AC95" i="2"/>
  <c r="AC426" i="2"/>
  <c r="AC163" i="2"/>
  <c r="AC44" i="2"/>
  <c r="AC345" i="2"/>
  <c r="AC474" i="2"/>
  <c r="AC152" i="2"/>
  <c r="AC192" i="2"/>
  <c r="AC139" i="2"/>
  <c r="AC413" i="2"/>
  <c r="AC186" i="2"/>
  <c r="AC213" i="2"/>
  <c r="AC273" i="2"/>
  <c r="AC66" i="2"/>
  <c r="AC16" i="2"/>
  <c r="AC383" i="2"/>
  <c r="AC216" i="2"/>
  <c r="AC333" i="2"/>
  <c r="AC122" i="2"/>
  <c r="AC200" i="2"/>
  <c r="AC106" i="2"/>
  <c r="AC428" i="2"/>
  <c r="AC294" i="2"/>
  <c r="AC5" i="2"/>
  <c r="AC90" i="2"/>
  <c r="AC336" i="2"/>
  <c r="AC306" i="2"/>
  <c r="AC129" i="2"/>
  <c r="AC18" i="2"/>
  <c r="AC409" i="2"/>
  <c r="AC226" i="2"/>
  <c r="AC340" i="2"/>
  <c r="AC470" i="2"/>
  <c r="AC387" i="2"/>
  <c r="AC438" i="2"/>
  <c r="AC469" i="2"/>
  <c r="AC4" i="2"/>
  <c r="AC264" i="2"/>
  <c r="AC242" i="2"/>
  <c r="AC406" i="2"/>
  <c r="AC262" i="2"/>
  <c r="AC211" i="2"/>
  <c r="AC231" i="2"/>
  <c r="AC206" i="2"/>
  <c r="AC86" i="2"/>
  <c r="AC179" i="2"/>
  <c r="AC421" i="2"/>
  <c r="AC337" i="2"/>
  <c r="AC268" i="2"/>
  <c r="AC331" i="2"/>
  <c r="AC8" i="2"/>
  <c r="AC21" i="2"/>
  <c r="AC320" i="2"/>
  <c r="AC60" i="2"/>
  <c r="AC212" i="2"/>
  <c r="AC156" i="2"/>
  <c r="AC40" i="2"/>
  <c r="AC435" i="2"/>
  <c r="AC324" i="2"/>
  <c r="AC73" i="2"/>
  <c r="AC484" i="2"/>
  <c r="AC154" i="2"/>
  <c r="AC253" i="2"/>
  <c r="AC9" i="2"/>
  <c r="AC25" i="2"/>
  <c r="AC399" i="2"/>
  <c r="AC30" i="2"/>
  <c r="AC42" i="2"/>
  <c r="AC171" i="2"/>
  <c r="AC144" i="2"/>
  <c r="AC48" i="2"/>
  <c r="AC137" i="2"/>
  <c r="AC467" i="2"/>
  <c r="AC494" i="2"/>
  <c r="AC201" i="2"/>
  <c r="AC13" i="2"/>
  <c r="AC425" i="2"/>
  <c r="AC408" i="2"/>
  <c r="AC341" i="2"/>
  <c r="AC185" i="2"/>
  <c r="AC359" i="2"/>
  <c r="AC433" i="2"/>
  <c r="AC80" i="2"/>
  <c r="AC405" i="2"/>
  <c r="AC458" i="2"/>
  <c r="AC355" i="2"/>
  <c r="AC344" i="2"/>
  <c r="AC491" i="2"/>
  <c r="AC382" i="2"/>
  <c r="AC269" i="2"/>
  <c r="AC263" i="2"/>
  <c r="AC76" i="2"/>
  <c r="AC70" i="2"/>
  <c r="AC159" i="2"/>
  <c r="AC237" i="2"/>
  <c r="AC22" i="2"/>
  <c r="AC59" i="2"/>
  <c r="AC28" i="2"/>
  <c r="AC313" i="2"/>
  <c r="AC53" i="2"/>
  <c r="AC19" i="2"/>
  <c r="AC398" i="2"/>
  <c r="AC540" i="2"/>
  <c r="AC310" i="2"/>
  <c r="AC293" i="2"/>
  <c r="AC492" i="2"/>
  <c r="AC7" i="2"/>
  <c r="AC142" i="2"/>
  <c r="AC134" i="2"/>
  <c r="AC447" i="2"/>
  <c r="AC10" i="2"/>
  <c r="AC248" i="2"/>
  <c r="AC418" i="2"/>
  <c r="AC147" i="2"/>
  <c r="AC429" i="2"/>
  <c r="AC169" i="2"/>
  <c r="AC6" i="2"/>
  <c r="AC255" i="2"/>
  <c r="AC441" i="2"/>
  <c r="AC57" i="2"/>
  <c r="AC259" i="2"/>
  <c r="AC20" i="2"/>
  <c r="AC389" i="2"/>
  <c r="AC378" i="2"/>
  <c r="AC11" i="2"/>
  <c r="AC417" i="2"/>
  <c r="AC198" i="2"/>
  <c r="AC424" i="2"/>
  <c r="AC67" i="2"/>
  <c r="AC497" i="2"/>
  <c r="AC305" i="2"/>
  <c r="AC513" i="2"/>
  <c r="AC393" i="2"/>
  <c r="AC506" i="2"/>
  <c r="AC311" i="2"/>
  <c r="AC334" i="2"/>
  <c r="AC392" i="2"/>
  <c r="AC104" i="2"/>
  <c r="AC400" i="2"/>
  <c r="AC98" i="2"/>
  <c r="AC110" i="2"/>
  <c r="AC480" i="2"/>
  <c r="AC221" i="2"/>
  <c r="AC118" i="2"/>
  <c r="AC208" i="2"/>
  <c r="AC550" i="2"/>
  <c r="AC403" i="2"/>
  <c r="AC422" i="2"/>
  <c r="AC449" i="2"/>
  <c r="AC24" i="2"/>
  <c r="AC412" i="2"/>
  <c r="AC249" i="2"/>
  <c r="AC309" i="2"/>
  <c r="AC74" i="2"/>
  <c r="AC112" i="2"/>
  <c r="AC135" i="2"/>
  <c r="AC468" i="2"/>
  <c r="AC302" i="2"/>
  <c r="AC542" i="2"/>
  <c r="AC296" i="2"/>
  <c r="AC282" i="2"/>
  <c r="AC45" i="2"/>
  <c r="AC377" i="2"/>
  <c r="AC317" i="2"/>
  <c r="AC183" i="2"/>
  <c r="AC291" i="2"/>
  <c r="AC247" i="2"/>
  <c r="AC130" i="2"/>
  <c r="AC83" i="2"/>
  <c r="AC495" i="2"/>
  <c r="AC411" i="2"/>
  <c r="AC496" i="2"/>
  <c r="AC223" i="2"/>
  <c r="AC440" i="2"/>
  <c r="AC472" i="2"/>
  <c r="AC459" i="2"/>
  <c r="AC194" i="2"/>
  <c r="AC284" i="2"/>
  <c r="AC233" i="2"/>
  <c r="AC396" i="2"/>
  <c r="AC475" i="2"/>
  <c r="AC479" i="2"/>
  <c r="AC285" i="2"/>
  <c r="AC195" i="2"/>
  <c r="AC126" i="2"/>
  <c r="AC78" i="2"/>
  <c r="AC481" i="2"/>
  <c r="AC33" i="2"/>
  <c r="AC68" i="2"/>
  <c r="AC463" i="2"/>
  <c r="AC466" i="2"/>
  <c r="AC243" i="2"/>
  <c r="AC148" i="2"/>
  <c r="AC12" i="2"/>
  <c r="AC81" i="2"/>
  <c r="AC461" i="2"/>
  <c r="AC493" i="2"/>
  <c r="AC394" i="2"/>
  <c r="AC465" i="2"/>
  <c r="AC446" i="2"/>
  <c r="AC301" i="2"/>
  <c r="AC471" i="2"/>
  <c r="AC444" i="2"/>
  <c r="AC381" i="2"/>
  <c r="AC485" i="2"/>
  <c r="AC476" i="2"/>
  <c r="AC361" i="2"/>
  <c r="AC177" i="2"/>
  <c r="AC84" i="2"/>
  <c r="AC51" i="2"/>
  <c r="AC450" i="2"/>
  <c r="AC3" i="2"/>
  <c r="AC431" i="2"/>
  <c r="AC397" i="2"/>
  <c r="AC488" i="2"/>
  <c r="AC489" i="2"/>
  <c r="AC225" i="2"/>
  <c r="AC105" i="2"/>
  <c r="AC36" i="2"/>
  <c r="AC487" i="2"/>
  <c r="AC439" i="2"/>
  <c r="AC395" i="2"/>
  <c r="AC182" i="2"/>
  <c r="AC315" i="2"/>
  <c r="AC507" i="2"/>
  <c r="AC477" i="2"/>
  <c r="AC442" i="2"/>
  <c r="AC138" i="2"/>
  <c r="AC498" i="2"/>
  <c r="AC287" i="2"/>
  <c r="AC533" i="2"/>
  <c r="AC369" i="2"/>
  <c r="AC37" i="2"/>
  <c r="AC93" i="2"/>
  <c r="AC167" i="2"/>
  <c r="AC56" i="2"/>
  <c r="AC136" i="2"/>
  <c r="AC79" i="2"/>
  <c r="AC391" i="2"/>
  <c r="AC380" i="2"/>
  <c r="AC283" i="2"/>
  <c r="AC127" i="2"/>
  <c r="AC32" i="2"/>
  <c r="AC327" i="2"/>
  <c r="AC132" i="2"/>
  <c r="AC133" i="2"/>
  <c r="AC402" i="2"/>
  <c r="AC34" i="2"/>
  <c r="AC456" i="2"/>
  <c r="AC321" i="2"/>
  <c r="AC214" i="2"/>
  <c r="AC436" i="2"/>
  <c r="AC390" i="2"/>
  <c r="AC376" i="2"/>
  <c r="AC462" i="2"/>
  <c r="AC217" i="2"/>
  <c r="AC457" i="2"/>
  <c r="AC451" i="2"/>
  <c r="AC401" i="2"/>
  <c r="AC251" i="2"/>
  <c r="AC145" i="2"/>
  <c r="AC121" i="2"/>
  <c r="J36" i="7"/>
  <c r="J49" i="7"/>
  <c r="J47" i="7"/>
  <c r="J44" i="7"/>
  <c r="J45" i="7"/>
  <c r="J22" i="7"/>
  <c r="J2" i="7"/>
  <c r="J25" i="7"/>
  <c r="J46" i="7"/>
  <c r="J17" i="7"/>
  <c r="J33" i="7"/>
  <c r="J4" i="7"/>
  <c r="J37" i="7"/>
  <c r="J41" i="7"/>
  <c r="J43" i="7"/>
  <c r="J31" i="7"/>
  <c r="J7" i="7"/>
  <c r="J28" i="7"/>
  <c r="J38" i="7"/>
  <c r="J39" i="7"/>
  <c r="J24" i="7"/>
  <c r="J12" i="7"/>
  <c r="J11" i="7"/>
  <c r="J29" i="7"/>
  <c r="J27" i="7"/>
  <c r="J35" i="7"/>
  <c r="J42" i="7"/>
  <c r="J48" i="7"/>
  <c r="J30" i="7"/>
  <c r="J6" i="7"/>
  <c r="J15" i="7"/>
  <c r="J8" i="7"/>
  <c r="J9" i="7"/>
  <c r="J20" i="7"/>
  <c r="J18" i="7"/>
  <c r="J5" i="7"/>
  <c r="J3" i="7"/>
  <c r="J16" i="7"/>
  <c r="J40" i="7"/>
  <c r="J13" i="7"/>
  <c r="J52" i="7"/>
  <c r="J21" i="7"/>
  <c r="J51" i="7"/>
  <c r="J50" i="7"/>
  <c r="J23" i="7"/>
  <c r="J32" i="7"/>
  <c r="J34" i="7"/>
  <c r="J19" i="7"/>
  <c r="J10" i="7"/>
  <c r="J14" i="7"/>
  <c r="J26" i="7"/>
  <c r="K109" i="6"/>
  <c r="K104" i="6"/>
  <c r="K113" i="6"/>
  <c r="K211" i="6"/>
  <c r="K162" i="6"/>
  <c r="K89" i="6"/>
  <c r="K2" i="6"/>
  <c r="K173" i="6"/>
  <c r="K215" i="6"/>
  <c r="K85" i="6"/>
  <c r="K107" i="6"/>
  <c r="K154" i="6"/>
  <c r="K38" i="6"/>
  <c r="K149" i="6"/>
  <c r="K199" i="6"/>
  <c r="K30" i="6"/>
  <c r="K188" i="6"/>
  <c r="K176" i="6"/>
  <c r="K98" i="6"/>
  <c r="K91" i="6"/>
  <c r="K194" i="6"/>
  <c r="K25" i="6"/>
  <c r="K18" i="6"/>
  <c r="K97" i="6"/>
  <c r="K44" i="6"/>
  <c r="K108" i="6"/>
  <c r="K175" i="6"/>
  <c r="K142" i="6"/>
  <c r="K13" i="6"/>
  <c r="K159" i="6"/>
  <c r="K161" i="6"/>
  <c r="K82" i="6"/>
  <c r="K143" i="6"/>
  <c r="K87" i="6"/>
  <c r="K153" i="6"/>
  <c r="K60" i="6"/>
  <c r="K5" i="6"/>
  <c r="K78" i="6"/>
  <c r="K127" i="6"/>
  <c r="K124" i="6"/>
  <c r="K129" i="6"/>
  <c r="K76" i="6"/>
  <c r="K201" i="6"/>
  <c r="K84" i="6"/>
  <c r="K47" i="6"/>
  <c r="K21" i="6"/>
  <c r="K156" i="6"/>
  <c r="K169" i="6"/>
  <c r="K57" i="6"/>
  <c r="K183" i="6"/>
  <c r="K191" i="6"/>
  <c r="K75" i="6"/>
  <c r="K208" i="6"/>
  <c r="K141" i="6"/>
  <c r="K45" i="6"/>
  <c r="K29" i="6"/>
  <c r="K42" i="6"/>
  <c r="K198" i="6"/>
  <c r="K64" i="6"/>
  <c r="K131" i="6"/>
  <c r="K147" i="6"/>
  <c r="K71" i="6"/>
  <c r="K177" i="6"/>
  <c r="K35" i="6"/>
  <c r="K200" i="6"/>
  <c r="K4" i="6"/>
  <c r="K186" i="6"/>
  <c r="K120" i="6"/>
  <c r="K16" i="6"/>
  <c r="K144" i="6"/>
  <c r="K132" i="6"/>
  <c r="K168" i="6"/>
  <c r="K51" i="6"/>
  <c r="K61" i="6"/>
  <c r="K103" i="6"/>
  <c r="K6" i="6"/>
  <c r="K166" i="6"/>
  <c r="K206" i="6"/>
  <c r="K214" i="6"/>
  <c r="K54" i="6"/>
  <c r="K121" i="6"/>
  <c r="K94" i="6"/>
  <c r="K174" i="6"/>
  <c r="K15" i="6"/>
  <c r="K163" i="6"/>
  <c r="K58" i="6"/>
  <c r="K148" i="6"/>
  <c r="K17" i="6"/>
  <c r="K165" i="6"/>
  <c r="K49" i="6"/>
  <c r="K160" i="6"/>
  <c r="K116" i="6"/>
  <c r="K167" i="6"/>
  <c r="K118" i="6"/>
  <c r="K182" i="6"/>
  <c r="K213" i="6"/>
  <c r="K196" i="6"/>
  <c r="K130" i="6"/>
  <c r="K79" i="6"/>
  <c r="K41" i="6"/>
  <c r="K53" i="6"/>
  <c r="K59" i="6"/>
  <c r="K33" i="6"/>
  <c r="K145" i="6"/>
  <c r="K31" i="6"/>
  <c r="K137" i="6"/>
  <c r="K11" i="6"/>
  <c r="K157" i="6"/>
  <c r="K105" i="6"/>
  <c r="K66" i="6"/>
  <c r="K20" i="6"/>
  <c r="K80" i="6"/>
  <c r="K14" i="6"/>
  <c r="K40" i="6"/>
  <c r="K73" i="6"/>
  <c r="K128" i="6"/>
  <c r="K171" i="6"/>
  <c r="K150" i="6"/>
  <c r="K74" i="6"/>
  <c r="K212" i="6"/>
  <c r="K205" i="6"/>
  <c r="K99" i="6"/>
  <c r="K151" i="6"/>
  <c r="K179" i="6"/>
  <c r="K140" i="6"/>
  <c r="K90" i="6"/>
  <c r="K170" i="6"/>
  <c r="K46" i="6"/>
  <c r="K48" i="6"/>
  <c r="K102" i="6"/>
  <c r="K180" i="6"/>
  <c r="K56" i="6"/>
  <c r="K134" i="6"/>
  <c r="K10" i="6"/>
  <c r="K135" i="6"/>
  <c r="K178" i="6"/>
  <c r="K192" i="6"/>
  <c r="K193" i="6"/>
  <c r="K112" i="6"/>
  <c r="K50" i="6"/>
  <c r="K37" i="6"/>
  <c r="K67" i="6"/>
  <c r="K164" i="6"/>
  <c r="K69" i="6"/>
  <c r="K3" i="6"/>
  <c r="K83" i="6"/>
  <c r="K202" i="6"/>
  <c r="K72" i="6"/>
  <c r="K136" i="6"/>
  <c r="K126" i="6"/>
  <c r="K100" i="6"/>
  <c r="K172" i="6"/>
  <c r="K152" i="6"/>
  <c r="K63" i="6"/>
  <c r="K22" i="6"/>
  <c r="K7" i="6"/>
  <c r="K197" i="6"/>
  <c r="K68" i="6"/>
  <c r="K210" i="6"/>
  <c r="K62" i="6"/>
  <c r="K9" i="6"/>
  <c r="K86" i="6"/>
  <c r="K77" i="6"/>
  <c r="K43" i="6"/>
  <c r="K158" i="6"/>
  <c r="K133" i="6"/>
  <c r="K207" i="6"/>
  <c r="K27" i="6"/>
  <c r="K96" i="6"/>
  <c r="K114" i="6"/>
  <c r="K139" i="6"/>
  <c r="K23" i="6"/>
  <c r="K93" i="6"/>
  <c r="K19" i="6"/>
  <c r="K203" i="6"/>
  <c r="K55" i="6"/>
  <c r="K95" i="6"/>
  <c r="K34" i="6"/>
  <c r="K184" i="6"/>
  <c r="K189" i="6"/>
  <c r="K24" i="6"/>
  <c r="K155" i="6"/>
  <c r="K123" i="6"/>
  <c r="K106" i="6"/>
  <c r="K110" i="6"/>
  <c r="K101" i="6"/>
  <c r="K28" i="6"/>
  <c r="K92" i="6"/>
  <c r="K52" i="6"/>
  <c r="K26" i="6"/>
  <c r="K8" i="6"/>
  <c r="K138" i="6"/>
  <c r="K119" i="6"/>
  <c r="K32" i="6"/>
  <c r="K115" i="6"/>
  <c r="K185" i="6"/>
  <c r="K88" i="6"/>
  <c r="K70" i="6"/>
  <c r="K195" i="6"/>
  <c r="K39" i="6"/>
  <c r="K187" i="6"/>
  <c r="K117" i="6"/>
  <c r="K122" i="6"/>
  <c r="K125" i="6"/>
  <c r="K146" i="6"/>
  <c r="K209" i="6"/>
  <c r="K190" i="6"/>
  <c r="K181" i="6"/>
  <c r="K204" i="6"/>
  <c r="K12" i="6"/>
  <c r="K36" i="6"/>
  <c r="K81" i="6"/>
  <c r="K111" i="6"/>
  <c r="K65" i="6"/>
  <c r="F204" i="6" l="1"/>
  <c r="F78" i="6"/>
  <c r="F20" i="6"/>
  <c r="F33" i="6"/>
  <c r="F182" i="6"/>
  <c r="F31" i="6"/>
  <c r="F16" i="6"/>
  <c r="F41" i="6"/>
  <c r="F53" i="6"/>
  <c r="F145" i="6"/>
  <c r="F196" i="6"/>
  <c r="F68" i="6"/>
  <c r="F59" i="6"/>
  <c r="F205" i="6"/>
  <c r="F199" i="6"/>
  <c r="F49" i="6"/>
  <c r="F176" i="6"/>
  <c r="F64" i="6"/>
  <c r="F177" i="6"/>
  <c r="F19" i="6"/>
  <c r="F163" i="6"/>
  <c r="F25" i="6"/>
  <c r="F151" i="6"/>
  <c r="F175" i="6"/>
  <c r="F47" i="6"/>
  <c r="F142" i="6"/>
  <c r="F134" i="6"/>
  <c r="F144" i="6"/>
  <c r="F141" i="6"/>
  <c r="F18" i="6"/>
  <c r="F91" i="6"/>
  <c r="F84" i="6"/>
  <c r="F174" i="6"/>
  <c r="F213" i="6"/>
  <c r="F96" i="6"/>
  <c r="F171" i="6"/>
  <c r="F30" i="6"/>
  <c r="F14" i="6"/>
  <c r="F110" i="6"/>
  <c r="F123" i="6"/>
  <c r="F183" i="6"/>
  <c r="F54" i="6"/>
  <c r="F120" i="6"/>
  <c r="F156" i="6"/>
  <c r="F143" i="6"/>
  <c r="F118" i="6"/>
  <c r="F112" i="6"/>
  <c r="F161" i="6"/>
  <c r="F191" i="6"/>
  <c r="F93" i="6"/>
  <c r="F58" i="6"/>
  <c r="F77" i="6"/>
  <c r="F153" i="6"/>
  <c r="F21" i="6"/>
  <c r="F160" i="6"/>
  <c r="F214" i="6"/>
  <c r="F107" i="6"/>
  <c r="F35" i="6"/>
  <c r="F184" i="6"/>
  <c r="F89" i="6"/>
  <c r="F62" i="6"/>
  <c r="F200" i="6"/>
  <c r="F13" i="6"/>
  <c r="F24" i="6"/>
  <c r="F4" i="6"/>
  <c r="F149" i="6"/>
  <c r="F45" i="6"/>
  <c r="F57" i="6"/>
  <c r="F60" i="6"/>
  <c r="F208" i="6"/>
  <c r="F37" i="6"/>
  <c r="F129" i="6"/>
  <c r="F9" i="6"/>
  <c r="F166" i="6"/>
  <c r="F43" i="6"/>
  <c r="F121" i="6"/>
  <c r="F154" i="6"/>
  <c r="F95" i="6"/>
  <c r="F147" i="6"/>
  <c r="F27" i="6"/>
  <c r="F169" i="6"/>
  <c r="F50" i="6"/>
  <c r="F168" i="6"/>
  <c r="F10" i="6"/>
  <c r="F124" i="6"/>
  <c r="F111" i="6"/>
  <c r="F67" i="6"/>
  <c r="F179" i="6"/>
  <c r="F148" i="6"/>
  <c r="F26" i="6"/>
  <c r="F132" i="6"/>
  <c r="F51" i="6"/>
  <c r="F116" i="6"/>
  <c r="F131" i="6"/>
  <c r="F180" i="6"/>
  <c r="F192" i="6"/>
  <c r="F186" i="6"/>
  <c r="F106" i="6"/>
  <c r="F114" i="6"/>
  <c r="F211" i="6"/>
  <c r="F8" i="6"/>
  <c r="F97" i="6"/>
  <c r="F185" i="6"/>
  <c r="F167" i="6"/>
  <c r="F56" i="6"/>
  <c r="F39" i="6"/>
  <c r="F12" i="6"/>
  <c r="F206" i="6"/>
  <c r="F52" i="6"/>
  <c r="F5" i="6"/>
  <c r="F61" i="6"/>
  <c r="F119" i="6"/>
  <c r="F130" i="6"/>
  <c r="F65" i="6"/>
  <c r="F87" i="6"/>
  <c r="F202" i="6"/>
  <c r="F188" i="6"/>
  <c r="F69" i="6"/>
  <c r="F157" i="6"/>
  <c r="F104" i="6"/>
  <c r="F165" i="6"/>
  <c r="F133" i="6"/>
  <c r="F173" i="6"/>
  <c r="F207" i="6"/>
  <c r="F15" i="6"/>
  <c r="F138" i="6"/>
  <c r="F195" i="6"/>
  <c r="F122" i="6"/>
  <c r="F117" i="6"/>
  <c r="F127" i="6"/>
  <c r="F40" i="6"/>
  <c r="F103" i="6"/>
  <c r="F125" i="6"/>
  <c r="F2" i="6"/>
  <c r="F29" i="6"/>
  <c r="F55" i="6"/>
  <c r="F150" i="6"/>
  <c r="F72" i="6"/>
  <c r="F194" i="6"/>
  <c r="F92" i="6"/>
  <c r="F63" i="6"/>
  <c r="F71" i="6"/>
  <c r="F170" i="6"/>
  <c r="F94" i="6"/>
  <c r="F198" i="6"/>
  <c r="F172" i="6"/>
  <c r="F128" i="6"/>
  <c r="F83" i="6"/>
  <c r="F99" i="6"/>
  <c r="F113" i="6"/>
  <c r="F164" i="6"/>
  <c r="F74" i="6"/>
  <c r="F193" i="6"/>
  <c r="F66" i="6"/>
  <c r="F136" i="6"/>
  <c r="F158" i="6"/>
  <c r="F70" i="6"/>
  <c r="F82" i="6"/>
  <c r="F212" i="6"/>
  <c r="F155" i="6"/>
  <c r="F102" i="6"/>
  <c r="F139" i="6"/>
  <c r="F75" i="6"/>
  <c r="F201" i="6"/>
  <c r="F11" i="6"/>
  <c r="F6" i="6"/>
  <c r="F7" i="6"/>
  <c r="F28" i="6"/>
  <c r="F3" i="6"/>
  <c r="F215" i="6"/>
  <c r="F23" i="6"/>
  <c r="F17" i="6"/>
  <c r="F137" i="6"/>
  <c r="F159" i="6"/>
  <c r="F101" i="6"/>
  <c r="F44" i="6"/>
  <c r="F88" i="6"/>
  <c r="F34" i="6"/>
  <c r="F178" i="6"/>
  <c r="F73" i="6"/>
  <c r="F210" i="6"/>
  <c r="F42" i="6"/>
  <c r="F32" i="6"/>
  <c r="F197" i="6"/>
  <c r="F162" i="6"/>
  <c r="F146" i="6"/>
  <c r="F76" i="6"/>
  <c r="F22" i="6"/>
  <c r="F187" i="6"/>
  <c r="F189" i="6"/>
  <c r="F203" i="6"/>
  <c r="F135" i="6"/>
  <c r="F100" i="6"/>
  <c r="F80" i="6"/>
  <c r="F115" i="6"/>
  <c r="F126" i="6"/>
  <c r="F48" i="6"/>
  <c r="F98" i="6"/>
  <c r="F90" i="6"/>
  <c r="F152" i="6"/>
  <c r="F46" i="6"/>
  <c r="F38" i="6"/>
  <c r="F109" i="6"/>
  <c r="F105" i="6"/>
  <c r="F209" i="6"/>
  <c r="F36" i="6"/>
  <c r="F140" i="6"/>
  <c r="F79" i="6"/>
  <c r="F85" i="6"/>
  <c r="F86" i="6"/>
  <c r="F190" i="6"/>
  <c r="F108" i="6"/>
  <c r="F181" i="6"/>
  <c r="F81" i="6"/>
  <c r="G81" i="6" l="1"/>
  <c r="G204" i="6"/>
  <c r="G12" i="6"/>
  <c r="G199" i="6"/>
  <c r="G65" i="6"/>
  <c r="G89" i="6"/>
  <c r="G176" i="6"/>
  <c r="G25" i="6"/>
  <c r="G175" i="6"/>
  <c r="G19" i="6"/>
  <c r="G30" i="6"/>
  <c r="G16" i="6"/>
  <c r="G142" i="6"/>
  <c r="G91" i="6"/>
  <c r="G18" i="6"/>
  <c r="G211" i="6"/>
  <c r="G107" i="6"/>
  <c r="G110" i="6"/>
  <c r="G123" i="6"/>
  <c r="G20" i="6"/>
  <c r="G47" i="6"/>
  <c r="G104" i="6"/>
  <c r="G68" i="6"/>
  <c r="G39" i="6"/>
  <c r="G64" i="6"/>
  <c r="G177" i="6"/>
  <c r="G149" i="6"/>
  <c r="G125" i="6"/>
  <c r="G154" i="6"/>
  <c r="G84" i="6"/>
  <c r="G185" i="6"/>
  <c r="G96" i="6"/>
  <c r="G143" i="6"/>
  <c r="G122" i="6"/>
  <c r="G141" i="6"/>
  <c r="G161" i="6"/>
  <c r="G117" i="6"/>
  <c r="G26" i="6"/>
  <c r="G93" i="6"/>
  <c r="G184" i="6"/>
  <c r="G13" i="6"/>
  <c r="G156" i="6"/>
  <c r="G153" i="6"/>
  <c r="G24" i="6"/>
  <c r="G195" i="6"/>
  <c r="G183" i="6"/>
  <c r="G144" i="6"/>
  <c r="G113" i="6"/>
  <c r="G119" i="6"/>
  <c r="G21" i="6"/>
  <c r="G8" i="6"/>
  <c r="G191" i="6"/>
  <c r="G95" i="6"/>
  <c r="G60" i="6"/>
  <c r="G120" i="6"/>
  <c r="G77" i="6"/>
  <c r="G129" i="6"/>
  <c r="G173" i="6"/>
  <c r="G163" i="6"/>
  <c r="G106" i="6"/>
  <c r="G52" i="6"/>
  <c r="G57" i="6"/>
  <c r="G62" i="6"/>
  <c r="G35" i="6"/>
  <c r="G208" i="6"/>
  <c r="G45" i="6"/>
  <c r="G124" i="6"/>
  <c r="G27" i="6"/>
  <c r="G2" i="6"/>
  <c r="G43" i="6"/>
  <c r="G169" i="6"/>
  <c r="G49" i="6"/>
  <c r="G200" i="6"/>
  <c r="G9" i="6"/>
  <c r="G174" i="6"/>
  <c r="G97" i="6"/>
  <c r="G54" i="6"/>
  <c r="G4" i="6"/>
  <c r="G134" i="6"/>
  <c r="G138" i="6"/>
  <c r="G147" i="6"/>
  <c r="G36" i="6"/>
  <c r="G188" i="6"/>
  <c r="G114" i="6"/>
  <c r="G214" i="6"/>
  <c r="G151" i="6"/>
  <c r="G182" i="6"/>
  <c r="G70" i="6"/>
  <c r="G205" i="6"/>
  <c r="G112" i="6"/>
  <c r="G166" i="6"/>
  <c r="G131" i="6"/>
  <c r="G168" i="6"/>
  <c r="G5" i="6"/>
  <c r="G87" i="6"/>
  <c r="G58" i="6"/>
  <c r="G132" i="6"/>
  <c r="G92" i="6"/>
  <c r="G186" i="6"/>
  <c r="G37" i="6"/>
  <c r="G121" i="6"/>
  <c r="G51" i="6"/>
  <c r="G194" i="6"/>
  <c r="G67" i="6"/>
  <c r="G50" i="6"/>
  <c r="G55" i="6"/>
  <c r="G207" i="6"/>
  <c r="G146" i="6"/>
  <c r="G133" i="6"/>
  <c r="G127" i="6"/>
  <c r="G10" i="6"/>
  <c r="G160" i="6"/>
  <c r="G61" i="6"/>
  <c r="G31" i="6"/>
  <c r="G171" i="6"/>
  <c r="G148" i="6"/>
  <c r="G192" i="6"/>
  <c r="G118" i="6"/>
  <c r="G88" i="6"/>
  <c r="G215" i="6"/>
  <c r="G206" i="6"/>
  <c r="G29" i="6"/>
  <c r="G202" i="6"/>
  <c r="G162" i="6"/>
  <c r="G196" i="6"/>
  <c r="G180" i="6"/>
  <c r="G155" i="6"/>
  <c r="G69" i="6"/>
  <c r="G71" i="6"/>
  <c r="G187" i="6"/>
  <c r="G198" i="6"/>
  <c r="G179" i="6"/>
  <c r="G14" i="6"/>
  <c r="G63" i="6"/>
  <c r="G41" i="6"/>
  <c r="G82" i="6"/>
  <c r="G32" i="6"/>
  <c r="G213" i="6"/>
  <c r="G103" i="6"/>
  <c r="G172" i="6"/>
  <c r="G56" i="6"/>
  <c r="G28" i="6"/>
  <c r="G72" i="6"/>
  <c r="G53" i="6"/>
  <c r="G139" i="6"/>
  <c r="G158" i="6"/>
  <c r="G145" i="6"/>
  <c r="G15" i="6"/>
  <c r="G116" i="6"/>
  <c r="G101" i="6"/>
  <c r="G165" i="6"/>
  <c r="G83" i="6"/>
  <c r="G209" i="6"/>
  <c r="G33" i="6"/>
  <c r="G201" i="6"/>
  <c r="G94" i="6"/>
  <c r="G23" i="6"/>
  <c r="G159" i="6"/>
  <c r="G44" i="6"/>
  <c r="G75" i="6"/>
  <c r="G164" i="6"/>
  <c r="G136" i="6"/>
  <c r="G190" i="6"/>
  <c r="G34" i="6"/>
  <c r="G167" i="6"/>
  <c r="G115" i="6"/>
  <c r="G7" i="6"/>
  <c r="G109" i="6"/>
  <c r="G193" i="6"/>
  <c r="G170" i="6"/>
  <c r="G6" i="6"/>
  <c r="G189" i="6"/>
  <c r="G203" i="6"/>
  <c r="G3" i="6"/>
  <c r="G42" i="6"/>
  <c r="G210" i="6"/>
  <c r="G99" i="6"/>
  <c r="G150" i="6"/>
  <c r="G76" i="6"/>
  <c r="G197" i="6"/>
  <c r="G102" i="6"/>
  <c r="G40" i="6"/>
  <c r="G128" i="6"/>
  <c r="G59" i="6"/>
  <c r="G22" i="6"/>
  <c r="G74" i="6"/>
  <c r="G98" i="6"/>
  <c r="G17" i="6"/>
  <c r="G212" i="6"/>
  <c r="G38" i="6"/>
  <c r="G178" i="6"/>
  <c r="G181" i="6"/>
  <c r="G100" i="6"/>
  <c r="G157" i="6"/>
  <c r="G66" i="6"/>
  <c r="G126" i="6"/>
  <c r="G135" i="6"/>
  <c r="G85" i="6"/>
  <c r="G152" i="6"/>
  <c r="G78" i="6"/>
  <c r="G73" i="6"/>
  <c r="G48" i="6"/>
  <c r="G11" i="6"/>
  <c r="G90" i="6"/>
  <c r="G86" i="6"/>
  <c r="G137" i="6"/>
  <c r="G46" i="6"/>
  <c r="G80" i="6"/>
  <c r="G130" i="6"/>
  <c r="G140" i="6"/>
  <c r="G105" i="6"/>
  <c r="G79" i="6"/>
  <c r="G108" i="6"/>
  <c r="G111" i="6"/>
  <c r="G7" i="7"/>
  <c r="G6" i="7"/>
  <c r="G51" i="7"/>
  <c r="G39" i="7"/>
  <c r="G40" i="7"/>
  <c r="G23" i="7"/>
  <c r="G11" i="7"/>
  <c r="G4" i="7"/>
  <c r="G2" i="7"/>
  <c r="G29" i="7"/>
  <c r="G3" i="7"/>
  <c r="G24" i="7"/>
  <c r="G12" i="7"/>
  <c r="G20" i="7"/>
  <c r="G25" i="7"/>
  <c r="G21" i="7"/>
  <c r="G33" i="7"/>
  <c r="G17" i="7"/>
  <c r="G28" i="7"/>
  <c r="G19" i="7"/>
  <c r="G5" i="7"/>
  <c r="G9" i="7"/>
  <c r="G13" i="7"/>
  <c r="G50" i="7"/>
  <c r="G10" i="7"/>
  <c r="G52" i="7"/>
  <c r="G26" i="7"/>
  <c r="G14" i="7"/>
  <c r="G16" i="7"/>
  <c r="G30" i="7"/>
  <c r="G15" i="7"/>
  <c r="G46" i="7"/>
  <c r="G31" i="7"/>
  <c r="G41" i="7"/>
  <c r="G37" i="7"/>
  <c r="G36" i="7"/>
  <c r="G8" i="7"/>
  <c r="G34" i="7"/>
  <c r="G22" i="7"/>
  <c r="G35" i="7"/>
  <c r="G44" i="7"/>
  <c r="G49" i="7"/>
  <c r="G27" i="7"/>
  <c r="G45" i="7"/>
  <c r="G47" i="7"/>
  <c r="G18" i="7"/>
  <c r="G38" i="7"/>
  <c r="G43" i="7"/>
  <c r="G32" i="7"/>
  <c r="G48" i="7"/>
  <c r="G42" i="7"/>
  <c r="F37" i="7"/>
  <c r="F18" i="7"/>
  <c r="F45" i="7"/>
  <c r="F49" i="7"/>
  <c r="F27" i="7"/>
  <c r="F32" i="7"/>
  <c r="F34" i="7"/>
  <c r="F35" i="7"/>
  <c r="F52" i="7"/>
  <c r="F38" i="7"/>
  <c r="F8" i="7"/>
  <c r="F13" i="7"/>
  <c r="F12" i="7"/>
  <c r="F29" i="7"/>
  <c r="F22" i="7"/>
  <c r="F4" i="7"/>
  <c r="F10" i="7"/>
  <c r="F51" i="7"/>
  <c r="F5" i="7"/>
  <c r="F2" i="7"/>
  <c r="F43" i="7"/>
  <c r="F17" i="7"/>
  <c r="F33" i="7"/>
  <c r="F36" i="7"/>
  <c r="F15" i="7"/>
  <c r="F16" i="7"/>
  <c r="F24" i="7"/>
  <c r="F3" i="7"/>
  <c r="F46" i="7"/>
  <c r="F47" i="7"/>
  <c r="F21" i="7"/>
  <c r="F19" i="7"/>
  <c r="F40" i="7"/>
  <c r="F23" i="7"/>
  <c r="F9" i="7"/>
  <c r="F44" i="7"/>
  <c r="F39" i="7"/>
  <c r="F14" i="7"/>
  <c r="F6" i="7"/>
  <c r="F50" i="7"/>
  <c r="F20" i="7"/>
  <c r="F7" i="7"/>
  <c r="F31" i="7"/>
  <c r="F25" i="7"/>
  <c r="F30" i="7"/>
  <c r="F41" i="7"/>
  <c r="F11" i="7"/>
  <c r="F28" i="7"/>
  <c r="F26" i="7"/>
  <c r="F42" i="7"/>
  <c r="F48" i="7"/>
  <c r="H108" i="6" l="1"/>
  <c r="H78" i="6"/>
  <c r="H130" i="6"/>
  <c r="H33" i="6"/>
  <c r="H59" i="6"/>
  <c r="H53" i="6"/>
  <c r="H41" i="6"/>
  <c r="H145" i="6"/>
  <c r="H79" i="6"/>
  <c r="H31" i="6"/>
  <c r="H137" i="6"/>
  <c r="H11" i="6"/>
  <c r="H157" i="6"/>
  <c r="H196" i="6"/>
  <c r="H105" i="6"/>
  <c r="H66" i="6"/>
  <c r="H213" i="6"/>
  <c r="H20" i="6"/>
  <c r="H182" i="6"/>
  <c r="H80" i="6"/>
  <c r="H14" i="6"/>
  <c r="H40" i="6"/>
  <c r="H73" i="6"/>
  <c r="H128" i="6"/>
  <c r="H171" i="6"/>
  <c r="H150" i="6"/>
  <c r="H118" i="6"/>
  <c r="H167" i="6"/>
  <c r="H74" i="6"/>
  <c r="H116" i="6"/>
  <c r="H212" i="6"/>
  <c r="H205" i="6"/>
  <c r="H99" i="6"/>
  <c r="H151" i="6"/>
  <c r="H179" i="6"/>
  <c r="H160" i="6"/>
  <c r="H140" i="6"/>
  <c r="H90" i="6"/>
  <c r="H170" i="6"/>
  <c r="H46" i="6"/>
  <c r="H48" i="6"/>
  <c r="H49" i="6"/>
  <c r="H102" i="6"/>
  <c r="H180" i="6"/>
  <c r="H56" i="6"/>
  <c r="H134" i="6"/>
  <c r="H165" i="6"/>
  <c r="H17" i="6"/>
  <c r="H148" i="6"/>
  <c r="H10" i="6"/>
  <c r="H135" i="6"/>
  <c r="H58" i="6"/>
  <c r="H178" i="6"/>
  <c r="H163" i="6"/>
  <c r="H192" i="6"/>
  <c r="H193" i="6"/>
  <c r="H15" i="6"/>
  <c r="H112" i="6"/>
  <c r="H174" i="6"/>
  <c r="H50" i="6"/>
  <c r="H94" i="6"/>
  <c r="H37" i="6"/>
  <c r="H121" i="6"/>
  <c r="H54" i="6"/>
  <c r="H214" i="6"/>
  <c r="H67" i="6"/>
  <c r="H164" i="6"/>
  <c r="H206" i="6"/>
  <c r="H69" i="6"/>
  <c r="H3" i="6"/>
  <c r="H166" i="6"/>
  <c r="H83" i="6"/>
  <c r="H6" i="6"/>
  <c r="H202" i="6"/>
  <c r="H103" i="6"/>
  <c r="H72" i="6"/>
  <c r="H136" i="6"/>
  <c r="H126" i="6"/>
  <c r="H61" i="6"/>
  <c r="H51" i="6"/>
  <c r="H168" i="6"/>
  <c r="H132" i="6"/>
  <c r="H144" i="6"/>
  <c r="H100" i="6"/>
  <c r="H16" i="6"/>
  <c r="H172" i="6"/>
  <c r="H152" i="6"/>
  <c r="H120" i="6"/>
  <c r="H186" i="6"/>
  <c r="H63" i="6"/>
  <c r="H4" i="6"/>
  <c r="H200" i="6"/>
  <c r="H22" i="6"/>
  <c r="H35" i="6"/>
  <c r="H7" i="6"/>
  <c r="H197" i="6"/>
  <c r="H68" i="6"/>
  <c r="H210" i="6"/>
  <c r="H177" i="6"/>
  <c r="H71" i="6"/>
  <c r="H147" i="6"/>
  <c r="H131" i="6"/>
  <c r="H64" i="6"/>
  <c r="H198" i="6"/>
  <c r="H62" i="6"/>
  <c r="H42" i="6"/>
  <c r="H9" i="6"/>
  <c r="H86" i="6"/>
  <c r="H29" i="6"/>
  <c r="H77" i="6"/>
  <c r="H45" i="6"/>
  <c r="H141" i="6"/>
  <c r="H208" i="6"/>
  <c r="H75" i="6"/>
  <c r="H43" i="6"/>
  <c r="H191" i="6"/>
  <c r="H183" i="6"/>
  <c r="H57" i="6"/>
  <c r="H158" i="6"/>
  <c r="H133" i="6"/>
  <c r="H207" i="6"/>
  <c r="H169" i="6"/>
  <c r="H156" i="6"/>
  <c r="H21" i="6"/>
  <c r="H47" i="6"/>
  <c r="H27" i="6"/>
  <c r="H84" i="6"/>
  <c r="H201" i="6"/>
  <c r="H76" i="6"/>
  <c r="H96" i="6"/>
  <c r="H129" i="6"/>
  <c r="H124" i="6"/>
  <c r="H127" i="6"/>
  <c r="H114" i="6"/>
  <c r="H139" i="6"/>
  <c r="H5" i="6"/>
  <c r="H60" i="6"/>
  <c r="H23" i="6"/>
  <c r="H93" i="6"/>
  <c r="H153" i="6"/>
  <c r="H87" i="6"/>
  <c r="H19" i="6"/>
  <c r="H143" i="6"/>
  <c r="H203" i="6"/>
  <c r="H82" i="6"/>
  <c r="H55" i="6"/>
  <c r="H95" i="6"/>
  <c r="H34" i="6"/>
  <c r="H184" i="6"/>
  <c r="H161" i="6"/>
  <c r="H159" i="6"/>
  <c r="H189" i="6"/>
  <c r="H13" i="6"/>
  <c r="H142" i="6"/>
  <c r="H24" i="6"/>
  <c r="H175" i="6"/>
  <c r="H44" i="6"/>
  <c r="H97" i="6"/>
  <c r="H18" i="6"/>
  <c r="H25" i="6"/>
  <c r="H194" i="6"/>
  <c r="H155" i="6"/>
  <c r="H91" i="6"/>
  <c r="H123" i="6"/>
  <c r="H98" i="6"/>
  <c r="H176" i="6"/>
  <c r="H106" i="6"/>
  <c r="H110" i="6"/>
  <c r="H188" i="6"/>
  <c r="H101" i="6"/>
  <c r="H28" i="6"/>
  <c r="H92" i="6"/>
  <c r="H30" i="6"/>
  <c r="H199" i="6"/>
  <c r="H149" i="6"/>
  <c r="H38" i="6"/>
  <c r="H52" i="6"/>
  <c r="H154" i="6"/>
  <c r="H26" i="6"/>
  <c r="H8" i="6"/>
  <c r="H138" i="6"/>
  <c r="H107" i="6"/>
  <c r="H85" i="6"/>
  <c r="H215" i="6"/>
  <c r="H173" i="6"/>
  <c r="H119" i="6"/>
  <c r="H2" i="6"/>
  <c r="H32" i="6"/>
  <c r="H115" i="6"/>
  <c r="H185" i="6"/>
  <c r="H88" i="6"/>
  <c r="H89" i="6"/>
  <c r="H70" i="6"/>
  <c r="H195" i="6"/>
  <c r="H39" i="6"/>
  <c r="H187" i="6"/>
  <c r="H162" i="6"/>
  <c r="H117" i="6"/>
  <c r="H211" i="6"/>
  <c r="H122" i="6"/>
  <c r="H113" i="6"/>
  <c r="H104" i="6"/>
  <c r="H109" i="6"/>
  <c r="H125" i="6"/>
  <c r="H146" i="6"/>
  <c r="H65" i="6"/>
  <c r="H209" i="6"/>
  <c r="H190" i="6"/>
  <c r="H181" i="6"/>
  <c r="H204" i="6"/>
  <c r="H12" i="6"/>
  <c r="H36" i="6"/>
  <c r="L108" i="6"/>
  <c r="G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185" i="13"/>
  <c r="G54" i="13"/>
  <c r="G283" i="13"/>
  <c r="G172" i="13"/>
  <c r="G142" i="13"/>
  <c r="G234" i="13"/>
  <c r="G271" i="13"/>
  <c r="G91" i="13"/>
  <c r="G267" i="13"/>
  <c r="G98" i="13"/>
  <c r="G290" i="13"/>
  <c r="G99" i="13"/>
  <c r="G154" i="13"/>
  <c r="G108" i="13"/>
  <c r="G215" i="13"/>
  <c r="G211" i="13"/>
  <c r="G298" i="13"/>
  <c r="G122" i="13"/>
  <c r="G135" i="13"/>
  <c r="G156" i="13"/>
  <c r="G161" i="13"/>
  <c r="G276" i="13"/>
  <c r="G245" i="13"/>
  <c r="G141" i="13"/>
  <c r="G268" i="13"/>
  <c r="G94" i="13"/>
  <c r="G103" i="13"/>
  <c r="G170" i="13"/>
  <c r="G246" i="13"/>
  <c r="G137" i="13"/>
  <c r="G130" i="13"/>
  <c r="G221" i="13"/>
  <c r="G293" i="13"/>
  <c r="G167" i="13"/>
  <c r="G260" i="13"/>
  <c r="G233" i="13"/>
  <c r="G136" i="13"/>
  <c r="G55" i="13"/>
  <c r="G244" i="13"/>
  <c r="G95" i="13"/>
  <c r="G289" i="13"/>
  <c r="G181" i="13"/>
  <c r="G201" i="13"/>
  <c r="G110" i="13"/>
  <c r="G275" i="13"/>
  <c r="G169" i="13"/>
  <c r="G256" i="13"/>
  <c r="G179" i="13"/>
  <c r="G282" i="13"/>
  <c r="G184" i="13"/>
  <c r="G93" i="13"/>
  <c r="G237" i="13"/>
  <c r="G112" i="13"/>
  <c r="G198" i="13"/>
  <c r="G149" i="13"/>
  <c r="G243" i="13"/>
  <c r="G92" i="13"/>
  <c r="G192" i="13"/>
  <c r="G176" i="13"/>
  <c r="G269" i="13"/>
  <c r="G168" i="13"/>
  <c r="G199" i="13"/>
  <c r="G195" i="13"/>
  <c r="G197" i="13"/>
  <c r="G104" i="13"/>
  <c r="G183" i="13"/>
  <c r="G296" i="13"/>
  <c r="G148" i="13"/>
  <c r="G113" i="13"/>
  <c r="G126" i="13"/>
  <c r="G216" i="13"/>
  <c r="G132" i="13"/>
  <c r="G143" i="13"/>
  <c r="G270" i="13"/>
  <c r="G111" i="13"/>
  <c r="G273" i="13"/>
  <c r="G255" i="13"/>
  <c r="G56" i="13"/>
  <c r="G101" i="13"/>
  <c r="G127" i="13"/>
  <c r="G262" i="13"/>
  <c r="G251" i="13"/>
  <c r="G302" i="13"/>
  <c r="G187" i="13"/>
  <c r="G159" i="13"/>
  <c r="G207" i="13"/>
  <c r="G261" i="13"/>
  <c r="G189" i="13"/>
  <c r="G236" i="13"/>
  <c r="G138" i="13"/>
  <c r="G57" i="13"/>
  <c r="G58" i="13"/>
  <c r="G144" i="13"/>
  <c r="G279" i="13"/>
  <c r="G163" i="13"/>
  <c r="G223" i="13"/>
  <c r="G174" i="13"/>
  <c r="G59" i="13"/>
  <c r="G60" i="13"/>
  <c r="G61" i="13"/>
  <c r="G200" i="13"/>
  <c r="G102" i="13"/>
  <c r="G90" i="13"/>
  <c r="G254" i="13"/>
  <c r="G235" i="13"/>
  <c r="G227" i="13"/>
  <c r="G191" i="13"/>
  <c r="G190" i="13"/>
  <c r="G220" i="13"/>
  <c r="G202" i="13"/>
  <c r="G134" i="13"/>
  <c r="G62" i="13"/>
  <c r="G63" i="13"/>
  <c r="G206" i="13"/>
  <c r="G64" i="13"/>
  <c r="G97" i="13"/>
  <c r="G248" i="13"/>
  <c r="G252" i="13"/>
  <c r="G263" i="13"/>
  <c r="G115" i="13"/>
  <c r="G281" i="13"/>
  <c r="G120" i="13"/>
  <c r="G204" i="13"/>
  <c r="G100" i="13"/>
  <c r="G265" i="13"/>
  <c r="G124" i="13"/>
  <c r="G114" i="13"/>
  <c r="G205" i="13"/>
  <c r="G106" i="13"/>
  <c r="G171" i="13"/>
  <c r="G231" i="13"/>
  <c r="G116" i="13"/>
  <c r="G213" i="13"/>
  <c r="G109" i="13"/>
  <c r="G96" i="13"/>
  <c r="G228" i="13"/>
  <c r="G65" i="13"/>
  <c r="G66" i="13"/>
  <c r="G239" i="13"/>
  <c r="G131" i="13"/>
  <c r="G67" i="13"/>
  <c r="G188" i="13"/>
  <c r="G277" i="13"/>
  <c r="G210" i="13"/>
  <c r="G158" i="13"/>
  <c r="G118" i="13"/>
  <c r="G68" i="13"/>
  <c r="G69" i="13"/>
  <c r="G229" i="13"/>
  <c r="G295" i="13"/>
  <c r="G278" i="13"/>
  <c r="G288" i="13"/>
  <c r="G105" i="13"/>
  <c r="G70" i="13"/>
  <c r="G71" i="13"/>
  <c r="G173" i="13"/>
  <c r="G247" i="13"/>
  <c r="G209" i="13"/>
  <c r="G72" i="13"/>
  <c r="G73" i="13"/>
  <c r="G128" i="13"/>
  <c r="G249" i="13"/>
  <c r="G178" i="13"/>
  <c r="G74" i="13"/>
  <c r="G75" i="13"/>
  <c r="G300" i="13"/>
  <c r="G76" i="13"/>
  <c r="G274" i="13"/>
  <c r="G77" i="13"/>
  <c r="G78" i="13"/>
  <c r="G242" i="13"/>
  <c r="G294" i="13"/>
  <c r="G194" i="13"/>
  <c r="G79" i="13"/>
  <c r="G250" i="13"/>
  <c r="G238" i="13"/>
  <c r="G272" i="13"/>
  <c r="G150" i="13"/>
  <c r="G166" i="13"/>
  <c r="G153" i="13"/>
  <c r="G145" i="13"/>
  <c r="G257" i="13"/>
  <c r="G129" i="13"/>
  <c r="G253" i="13"/>
  <c r="G175" i="13"/>
  <c r="G80" i="13"/>
  <c r="G222" i="13"/>
  <c r="G160" i="13"/>
  <c r="G258" i="13"/>
  <c r="G232" i="13"/>
  <c r="G147" i="13"/>
  <c r="G240" i="13"/>
  <c r="G193" i="13"/>
  <c r="G287" i="13"/>
  <c r="G212" i="13"/>
  <c r="G291" i="13"/>
  <c r="G180" i="13"/>
  <c r="G218" i="13"/>
  <c r="G226" i="13"/>
  <c r="G203" i="13"/>
  <c r="G146" i="13"/>
  <c r="G155" i="13"/>
  <c r="G152" i="13"/>
  <c r="G182" i="13"/>
  <c r="G125" i="13"/>
  <c r="G117" i="13"/>
  <c r="G241" i="13"/>
  <c r="G81" i="13"/>
  <c r="G301" i="13"/>
  <c r="G82" i="13"/>
  <c r="G157" i="13"/>
  <c r="G259" i="13"/>
  <c r="G121" i="13"/>
  <c r="G119" i="13"/>
  <c r="G284" i="13"/>
  <c r="G133" i="13"/>
  <c r="G280" i="13"/>
  <c r="G219" i="13"/>
  <c r="G162" i="13"/>
  <c r="G89" i="13"/>
  <c r="G286" i="13"/>
  <c r="G151" i="13"/>
  <c r="G107" i="13"/>
  <c r="G186" i="13"/>
  <c r="G264" i="13"/>
  <c r="G83" i="13"/>
  <c r="G214" i="13"/>
  <c r="G139" i="13"/>
  <c r="G123" i="13"/>
  <c r="G299" i="13"/>
  <c r="G140" i="13"/>
  <c r="G84" i="13"/>
  <c r="G266" i="13"/>
  <c r="G177" i="13"/>
  <c r="G292" i="13"/>
  <c r="G224" i="13"/>
  <c r="G85" i="13"/>
  <c r="G86" i="13"/>
  <c r="G217" i="13"/>
  <c r="G164" i="13"/>
  <c r="G230" i="13"/>
  <c r="G285" i="13"/>
  <c r="G87" i="13"/>
  <c r="G225" i="13"/>
  <c r="G208" i="13"/>
  <c r="G196" i="13"/>
  <c r="G165" i="13"/>
  <c r="G88" i="13"/>
  <c r="G297" i="13"/>
  <c r="G2" i="13"/>
  <c r="F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185" i="13"/>
  <c r="F54" i="13"/>
  <c r="F283" i="13"/>
  <c r="F172" i="13"/>
  <c r="F142" i="13"/>
  <c r="F234" i="13"/>
  <c r="F271" i="13"/>
  <c r="F91" i="13"/>
  <c r="F267" i="13"/>
  <c r="F98" i="13"/>
  <c r="F290" i="13"/>
  <c r="F99" i="13"/>
  <c r="F154" i="13"/>
  <c r="F108" i="13"/>
  <c r="F215" i="13"/>
  <c r="F211" i="13"/>
  <c r="F298" i="13"/>
  <c r="F122" i="13"/>
  <c r="F135" i="13"/>
  <c r="F156" i="13"/>
  <c r="F161" i="13"/>
  <c r="F276" i="13"/>
  <c r="F245" i="13"/>
  <c r="F141" i="13"/>
  <c r="F268" i="13"/>
  <c r="F94" i="13"/>
  <c r="F103" i="13"/>
  <c r="F170" i="13"/>
  <c r="F246" i="13"/>
  <c r="F137" i="13"/>
  <c r="F130" i="13"/>
  <c r="F221" i="13"/>
  <c r="F293" i="13"/>
  <c r="F167" i="13"/>
  <c r="F260" i="13"/>
  <c r="F233" i="13"/>
  <c r="F136" i="13"/>
  <c r="F55" i="13"/>
  <c r="F244" i="13"/>
  <c r="F95" i="13"/>
  <c r="F289" i="13"/>
  <c r="F181" i="13"/>
  <c r="F201" i="13"/>
  <c r="F110" i="13"/>
  <c r="F275" i="13"/>
  <c r="F169" i="13"/>
  <c r="F256" i="13"/>
  <c r="F179" i="13"/>
  <c r="F282" i="13"/>
  <c r="F184" i="13"/>
  <c r="F93" i="13"/>
  <c r="F237" i="13"/>
  <c r="F112" i="13"/>
  <c r="F198" i="13"/>
  <c r="F149" i="13"/>
  <c r="F243" i="13"/>
  <c r="F92" i="13"/>
  <c r="F192" i="13"/>
  <c r="F176" i="13"/>
  <c r="F269" i="13"/>
  <c r="F168" i="13"/>
  <c r="F199" i="13"/>
  <c r="F195" i="13"/>
  <c r="F197" i="13"/>
  <c r="F104" i="13"/>
  <c r="F183" i="13"/>
  <c r="F296" i="13"/>
  <c r="F148" i="13"/>
  <c r="F113" i="13"/>
  <c r="F126" i="13"/>
  <c r="F216" i="13"/>
  <c r="F132" i="13"/>
  <c r="F143" i="13"/>
  <c r="F270" i="13"/>
  <c r="F111" i="13"/>
  <c r="F273" i="13"/>
  <c r="F255" i="13"/>
  <c r="F56" i="13"/>
  <c r="F101" i="13"/>
  <c r="F127" i="13"/>
  <c r="F262" i="13"/>
  <c r="F251" i="13"/>
  <c r="F302" i="13"/>
  <c r="F187" i="13"/>
  <c r="F159" i="13"/>
  <c r="F207" i="13"/>
  <c r="F261" i="13"/>
  <c r="F189" i="13"/>
  <c r="F236" i="13"/>
  <c r="F138" i="13"/>
  <c r="F57" i="13"/>
  <c r="F58" i="13"/>
  <c r="F144" i="13"/>
  <c r="F279" i="13"/>
  <c r="F163" i="13"/>
  <c r="F223" i="13"/>
  <c r="F174" i="13"/>
  <c r="F59" i="13"/>
  <c r="F60" i="13"/>
  <c r="F61" i="13"/>
  <c r="F200" i="13"/>
  <c r="F102" i="13"/>
  <c r="F90" i="13"/>
  <c r="F254" i="13"/>
  <c r="F235" i="13"/>
  <c r="F227" i="13"/>
  <c r="F191" i="13"/>
  <c r="F190" i="13"/>
  <c r="F220" i="13"/>
  <c r="F202" i="13"/>
  <c r="F134" i="13"/>
  <c r="F62" i="13"/>
  <c r="F63" i="13"/>
  <c r="F206" i="13"/>
  <c r="F64" i="13"/>
  <c r="F97" i="13"/>
  <c r="F248" i="13"/>
  <c r="F252" i="13"/>
  <c r="F263" i="13"/>
  <c r="F115" i="13"/>
  <c r="F281" i="13"/>
  <c r="F120" i="13"/>
  <c r="F204" i="13"/>
  <c r="F100" i="13"/>
  <c r="F265" i="13"/>
  <c r="F124" i="13"/>
  <c r="F114" i="13"/>
  <c r="F205" i="13"/>
  <c r="F106" i="13"/>
  <c r="F171" i="13"/>
  <c r="F231" i="13"/>
  <c r="F116" i="13"/>
  <c r="F213" i="13"/>
  <c r="F109" i="13"/>
  <c r="F96" i="13"/>
  <c r="F228" i="13"/>
  <c r="F65" i="13"/>
  <c r="F66" i="13"/>
  <c r="F239" i="13"/>
  <c r="F131" i="13"/>
  <c r="F67" i="13"/>
  <c r="F188" i="13"/>
  <c r="F277" i="13"/>
  <c r="F210" i="13"/>
  <c r="F158" i="13"/>
  <c r="F118" i="13"/>
  <c r="F68" i="13"/>
  <c r="F69" i="13"/>
  <c r="F229" i="13"/>
  <c r="F295" i="13"/>
  <c r="F278" i="13"/>
  <c r="F288" i="13"/>
  <c r="F105" i="13"/>
  <c r="F70" i="13"/>
  <c r="F71" i="13"/>
  <c r="F173" i="13"/>
  <c r="F247" i="13"/>
  <c r="F209" i="13"/>
  <c r="F72" i="13"/>
  <c r="F73" i="13"/>
  <c r="F128" i="13"/>
  <c r="F249" i="13"/>
  <c r="F178" i="13"/>
  <c r="F74" i="13"/>
  <c r="F75" i="13"/>
  <c r="F300" i="13"/>
  <c r="F76" i="13"/>
  <c r="F274" i="13"/>
  <c r="F77" i="13"/>
  <c r="F78" i="13"/>
  <c r="F242" i="13"/>
  <c r="F294" i="13"/>
  <c r="F194" i="13"/>
  <c r="F79" i="13"/>
  <c r="F250" i="13"/>
  <c r="F238" i="13"/>
  <c r="F272" i="13"/>
  <c r="F150" i="13"/>
  <c r="F166" i="13"/>
  <c r="F153" i="13"/>
  <c r="F145" i="13"/>
  <c r="F257" i="13"/>
  <c r="F129" i="13"/>
  <c r="F253" i="13"/>
  <c r="F175" i="13"/>
  <c r="F80" i="13"/>
  <c r="F222" i="13"/>
  <c r="F160" i="13"/>
  <c r="F258" i="13"/>
  <c r="F232" i="13"/>
  <c r="F147" i="13"/>
  <c r="F240" i="13"/>
  <c r="F193" i="13"/>
  <c r="F287" i="13"/>
  <c r="F212" i="13"/>
  <c r="F291" i="13"/>
  <c r="F180" i="13"/>
  <c r="F218" i="13"/>
  <c r="F226" i="13"/>
  <c r="F203" i="13"/>
  <c r="F146" i="13"/>
  <c r="F155" i="13"/>
  <c r="F152" i="13"/>
  <c r="F182" i="13"/>
  <c r="F125" i="13"/>
  <c r="F117" i="13"/>
  <c r="F241" i="13"/>
  <c r="F81" i="13"/>
  <c r="F301" i="13"/>
  <c r="F82" i="13"/>
  <c r="F157" i="13"/>
  <c r="F259" i="13"/>
  <c r="F121" i="13"/>
  <c r="F119" i="13"/>
  <c r="F284" i="13"/>
  <c r="F133" i="13"/>
  <c r="F280" i="13"/>
  <c r="F219" i="13"/>
  <c r="F162" i="13"/>
  <c r="F89" i="13"/>
  <c r="F286" i="13"/>
  <c r="F151" i="13"/>
  <c r="F107" i="13"/>
  <c r="F186" i="13"/>
  <c r="F264" i="13"/>
  <c r="F83" i="13"/>
  <c r="F214" i="13"/>
  <c r="F139" i="13"/>
  <c r="F123" i="13"/>
  <c r="F299" i="13"/>
  <c r="F140" i="13"/>
  <c r="F84" i="13"/>
  <c r="F266" i="13"/>
  <c r="F177" i="13"/>
  <c r="F292" i="13"/>
  <c r="F224" i="13"/>
  <c r="F85" i="13"/>
  <c r="F86" i="13"/>
  <c r="F217" i="13"/>
  <c r="F164" i="13"/>
  <c r="F230" i="13"/>
  <c r="F285" i="13"/>
  <c r="F87" i="13"/>
  <c r="F225" i="13"/>
  <c r="F208" i="13"/>
  <c r="F196" i="13"/>
  <c r="F165" i="13"/>
  <c r="F88" i="13"/>
  <c r="F297" i="13"/>
  <c r="F2" i="13"/>
  <c r="E27" i="7"/>
  <c r="E19" i="7"/>
  <c r="E9" i="7"/>
  <c r="E14" i="7"/>
  <c r="E6" i="7"/>
  <c r="E32" i="7"/>
  <c r="E23" i="7"/>
  <c r="E20" i="7"/>
  <c r="E7" i="7"/>
  <c r="E25" i="7"/>
  <c r="E34" i="7"/>
  <c r="E35" i="7"/>
  <c r="E11" i="7"/>
  <c r="E26" i="7"/>
  <c r="E31" i="7"/>
  <c r="E28" i="7"/>
  <c r="E30" i="7"/>
  <c r="E38" i="7"/>
  <c r="E36" i="7"/>
  <c r="E45" i="7"/>
  <c r="E39" i="7"/>
  <c r="E48" i="7"/>
  <c r="E43" i="7"/>
  <c r="E40" i="7"/>
  <c r="E41" i="7"/>
  <c r="E44" i="7"/>
  <c r="E46" i="7"/>
  <c r="E42" i="7"/>
  <c r="E49" i="7"/>
  <c r="E47" i="7"/>
  <c r="E51" i="7"/>
  <c r="E52" i="7"/>
  <c r="E50" i="7"/>
  <c r="E33" i="7"/>
  <c r="E29" i="7"/>
  <c r="E37" i="7"/>
  <c r="E24" i="7"/>
  <c r="E21" i="7"/>
  <c r="E22" i="7"/>
  <c r="E17" i="7"/>
  <c r="E16" i="7"/>
  <c r="E15" i="7"/>
  <c r="E13" i="7"/>
  <c r="E18" i="7"/>
  <c r="E12" i="7"/>
  <c r="E10" i="7"/>
  <c r="E8" i="7"/>
  <c r="E5" i="7"/>
  <c r="E3" i="7"/>
  <c r="E4" i="7"/>
  <c r="E2" i="7"/>
  <c r="V554" i="2" l="1"/>
  <c r="W554" i="2"/>
  <c r="U554" i="2"/>
  <c r="V555" i="2" l="1"/>
  <c r="J79" i="6"/>
  <c r="J103" i="6"/>
  <c r="J98" i="6"/>
  <c r="J42" i="6"/>
  <c r="J94" i="6"/>
  <c r="J113" i="6"/>
  <c r="J61" i="6"/>
  <c r="J167" i="6"/>
  <c r="J149" i="6"/>
  <c r="J174" i="6"/>
  <c r="J57" i="6"/>
  <c r="J129" i="6"/>
  <c r="J196" i="6"/>
  <c r="J154" i="6"/>
  <c r="J121" i="6"/>
  <c r="J47" i="6"/>
  <c r="J49" i="6"/>
  <c r="J144" i="6"/>
  <c r="J127" i="6"/>
  <c r="J160" i="6"/>
  <c r="J120" i="6"/>
  <c r="J45" i="6"/>
  <c r="J143" i="6"/>
  <c r="J206" i="6"/>
  <c r="J60" i="6"/>
  <c r="J131" i="6"/>
  <c r="J166" i="6"/>
  <c r="J16" i="6"/>
  <c r="J208" i="6"/>
  <c r="J147" i="6"/>
  <c r="J132" i="6"/>
  <c r="J191" i="6"/>
  <c r="J91" i="6"/>
  <c r="J141" i="6"/>
  <c r="J183" i="6"/>
  <c r="J163" i="6"/>
  <c r="J161" i="6"/>
  <c r="J176" i="6"/>
  <c r="J13" i="6"/>
  <c r="J153" i="6"/>
  <c r="J87" i="6"/>
  <c r="J177" i="6"/>
  <c r="J35" i="6"/>
  <c r="J54" i="6"/>
  <c r="J175" i="6"/>
  <c r="J173" i="6"/>
  <c r="J156" i="6"/>
  <c r="J30" i="6"/>
  <c r="J169" i="6"/>
  <c r="J18" i="6"/>
  <c r="H51" i="7"/>
  <c r="H21" i="7"/>
  <c r="H38" i="7"/>
  <c r="H2" i="7"/>
  <c r="H18" i="7"/>
  <c r="H23" i="7"/>
  <c r="H46" i="7"/>
  <c r="H34" i="7"/>
  <c r="H10" i="7"/>
  <c r="H11" i="7"/>
  <c r="H42" i="7"/>
  <c r="H44" i="7"/>
  <c r="H9" i="7"/>
  <c r="H14" i="7"/>
  <c r="H25" i="7"/>
  <c r="H28" i="7"/>
  <c r="H32" i="7"/>
  <c r="H33" i="7"/>
  <c r="H50" i="7"/>
  <c r="H7" i="7"/>
  <c r="H6" i="7"/>
  <c r="H8" i="7"/>
  <c r="H22" i="7"/>
  <c r="H31" i="7"/>
  <c r="H19" i="7"/>
  <c r="H48" i="7"/>
  <c r="H30" i="7"/>
  <c r="H43" i="7"/>
  <c r="H40" i="7"/>
  <c r="H24" i="7"/>
  <c r="H36" i="7"/>
  <c r="H4" i="7"/>
  <c r="H12" i="7"/>
  <c r="H45" i="7"/>
  <c r="H13" i="7"/>
  <c r="H35" i="7"/>
  <c r="H27" i="7"/>
  <c r="H5" i="7"/>
  <c r="H39" i="7"/>
  <c r="H37" i="7"/>
  <c r="H47" i="7"/>
  <c r="H20" i="7"/>
  <c r="H3" i="7"/>
  <c r="H26" i="7"/>
  <c r="H49" i="7"/>
  <c r="H15" i="7"/>
  <c r="H17" i="7"/>
  <c r="H41" i="7"/>
  <c r="H16" i="7"/>
  <c r="H52" i="7"/>
  <c r="H29" i="7"/>
  <c r="L155" i="6" l="1"/>
  <c r="J155" i="6"/>
  <c r="L158" i="6"/>
  <c r="J158" i="6"/>
  <c r="L56" i="6"/>
  <c r="J56" i="6"/>
  <c r="L68" i="6"/>
  <c r="J68" i="6"/>
  <c r="L125" i="6"/>
  <c r="J125" i="6"/>
  <c r="L8" i="6"/>
  <c r="J8" i="6"/>
  <c r="L130" i="6"/>
  <c r="J130" i="6"/>
  <c r="L139" i="6"/>
  <c r="J139" i="6"/>
  <c r="L114" i="6"/>
  <c r="J114" i="6"/>
  <c r="L14" i="6"/>
  <c r="J14" i="6"/>
  <c r="L128" i="6"/>
  <c r="J128" i="6"/>
  <c r="L78" i="6"/>
  <c r="J78" i="6"/>
  <c r="L119" i="6"/>
  <c r="J119" i="6"/>
  <c r="L101" i="6"/>
  <c r="J101" i="6"/>
  <c r="L192" i="6"/>
  <c r="J192" i="6"/>
  <c r="L115" i="6"/>
  <c r="J115" i="6"/>
  <c r="L3" i="6"/>
  <c r="J3" i="6"/>
  <c r="L126" i="6"/>
  <c r="J126" i="6"/>
  <c r="L133" i="6"/>
  <c r="J133" i="6"/>
  <c r="L96" i="6"/>
  <c r="J96" i="6"/>
  <c r="L72" i="6"/>
  <c r="J72" i="6"/>
  <c r="L88" i="6"/>
  <c r="J88" i="6"/>
  <c r="L112" i="6"/>
  <c r="J112" i="6"/>
  <c r="L26" i="6"/>
  <c r="J26" i="6"/>
  <c r="L138" i="6"/>
  <c r="J138" i="6"/>
  <c r="L86" i="6"/>
  <c r="J86" i="6"/>
  <c r="L62" i="6"/>
  <c r="J62" i="6"/>
  <c r="L27" i="6"/>
  <c r="J27" i="6"/>
  <c r="L99" i="6"/>
  <c r="J99" i="6"/>
  <c r="L157" i="6"/>
  <c r="J157" i="6"/>
  <c r="L164" i="6"/>
  <c r="J164" i="6"/>
  <c r="L36" i="6"/>
  <c r="J36" i="6"/>
  <c r="L210" i="6"/>
  <c r="J210" i="6"/>
  <c r="L197" i="6"/>
  <c r="J197" i="6"/>
  <c r="L19" i="6"/>
  <c r="J19" i="6"/>
  <c r="L32" i="6"/>
  <c r="J32" i="6"/>
  <c r="L46" i="6"/>
  <c r="J46" i="6"/>
  <c r="L12" i="6"/>
  <c r="J12" i="6"/>
  <c r="L83" i="6"/>
  <c r="J83" i="6"/>
  <c r="L100" i="6"/>
  <c r="J100" i="6"/>
  <c r="L146" i="6"/>
  <c r="J146" i="6"/>
  <c r="L105" i="6"/>
  <c r="J105" i="6"/>
  <c r="L136" i="6"/>
  <c r="J136" i="6"/>
  <c r="L95" i="6"/>
  <c r="J95" i="6"/>
  <c r="L48" i="6"/>
  <c r="J48" i="6"/>
  <c r="L106" i="6"/>
  <c r="J106" i="6"/>
  <c r="L50" i="6"/>
  <c r="J50" i="6"/>
  <c r="L23" i="6"/>
  <c r="J23" i="6"/>
  <c r="L20" i="6"/>
  <c r="J20" i="6"/>
  <c r="L39" i="6"/>
  <c r="J39" i="6"/>
  <c r="L52" i="6"/>
  <c r="J52" i="6"/>
  <c r="L180" i="6"/>
  <c r="J180" i="6"/>
  <c r="J108" i="6"/>
  <c r="L111" i="6"/>
  <c r="J111" i="6"/>
  <c r="L24" i="6"/>
  <c r="J24" i="6"/>
  <c r="L202" i="6"/>
  <c r="J202" i="6"/>
  <c r="L209" i="6"/>
  <c r="J209" i="6"/>
  <c r="L90" i="6"/>
  <c r="J90" i="6"/>
  <c r="L43" i="6"/>
  <c r="J43" i="6"/>
  <c r="L28" i="6"/>
  <c r="J28" i="6"/>
  <c r="L123" i="6"/>
  <c r="J123" i="6"/>
  <c r="L80" i="6"/>
  <c r="J80" i="6"/>
  <c r="L187" i="6"/>
  <c r="J187" i="6"/>
  <c r="L40" i="6"/>
  <c r="J40" i="6"/>
  <c r="L178" i="6"/>
  <c r="J178" i="6"/>
  <c r="L203" i="6"/>
  <c r="J203" i="6"/>
  <c r="L77" i="6"/>
  <c r="J77" i="6"/>
  <c r="L7" i="6"/>
  <c r="J7" i="6"/>
  <c r="L70" i="6"/>
  <c r="J70" i="6"/>
  <c r="L190" i="6"/>
  <c r="J190" i="6"/>
  <c r="L212" i="6"/>
  <c r="J212" i="6"/>
  <c r="L204" i="6"/>
  <c r="J204" i="6"/>
  <c r="L37" i="6"/>
  <c r="J37" i="6"/>
  <c r="L145" i="6"/>
  <c r="J145" i="6"/>
  <c r="L207" i="6"/>
  <c r="J207" i="6"/>
  <c r="L34" i="6"/>
  <c r="J34" i="6"/>
  <c r="L171" i="6"/>
  <c r="J171" i="6"/>
  <c r="L205" i="6"/>
  <c r="J205" i="6"/>
  <c r="L63" i="6"/>
  <c r="J63" i="6"/>
  <c r="L195" i="6"/>
  <c r="J195" i="6"/>
  <c r="L92" i="6"/>
  <c r="J92" i="6"/>
  <c r="L122" i="6"/>
  <c r="J122" i="6"/>
  <c r="L66" i="6"/>
  <c r="J66" i="6"/>
  <c r="L170" i="6"/>
  <c r="J170" i="6"/>
  <c r="L73" i="6"/>
  <c r="J73" i="6"/>
  <c r="L74" i="6"/>
  <c r="J74" i="6"/>
  <c r="L69" i="6"/>
  <c r="J69" i="6"/>
  <c r="L102" i="6"/>
  <c r="J102" i="6"/>
  <c r="L67" i="6"/>
  <c r="J67" i="6"/>
  <c r="L172" i="6"/>
  <c r="J172" i="6"/>
  <c r="L151" i="6"/>
  <c r="J151" i="6"/>
  <c r="L185" i="6"/>
  <c r="J185" i="6"/>
  <c r="L140" i="6"/>
  <c r="J140" i="6"/>
  <c r="L137" i="6"/>
  <c r="J137" i="6"/>
  <c r="L22" i="6"/>
  <c r="J22" i="6"/>
  <c r="L135" i="6"/>
  <c r="J135" i="6"/>
  <c r="L117" i="6"/>
  <c r="J117" i="6"/>
  <c r="L179" i="6"/>
  <c r="J179" i="6"/>
  <c r="L181" i="6"/>
  <c r="J181" i="6"/>
  <c r="L10" i="6"/>
  <c r="J10" i="6"/>
  <c r="L134" i="6"/>
  <c r="J134" i="6"/>
  <c r="L31" i="6"/>
  <c r="J31" i="6"/>
  <c r="L81" i="6"/>
  <c r="J81" i="6"/>
  <c r="L184" i="6"/>
  <c r="J184" i="6"/>
  <c r="L59" i="6"/>
  <c r="J59" i="6"/>
  <c r="L11" i="6"/>
  <c r="J11" i="6"/>
  <c r="L110" i="6"/>
  <c r="J110" i="6"/>
  <c r="L55" i="6"/>
  <c r="J55" i="6"/>
  <c r="L152" i="6"/>
  <c r="J152" i="6"/>
  <c r="L9" i="6"/>
  <c r="J9" i="6"/>
  <c r="L150" i="6"/>
  <c r="J150" i="6"/>
  <c r="L93" i="6"/>
  <c r="J93" i="6"/>
  <c r="L193" i="6"/>
  <c r="J193" i="6"/>
  <c r="L189" i="6"/>
  <c r="J189" i="6"/>
  <c r="L165" i="6"/>
  <c r="J165" i="6"/>
  <c r="L15" i="6"/>
  <c r="J15" i="6"/>
  <c r="L199" i="6"/>
  <c r="J199" i="6"/>
  <c r="L186" i="6"/>
  <c r="J186" i="6"/>
  <c r="L75" i="6"/>
  <c r="J75" i="6"/>
  <c r="L162" i="6"/>
  <c r="J162" i="6"/>
  <c r="L17" i="6"/>
  <c r="J17" i="6"/>
  <c r="L107" i="6"/>
  <c r="J107" i="6"/>
  <c r="L215" i="6"/>
  <c r="J215" i="6"/>
  <c r="L71" i="6"/>
  <c r="J71" i="6"/>
  <c r="L38" i="6"/>
  <c r="J38" i="6"/>
  <c r="L44" i="6"/>
  <c r="J44" i="6"/>
  <c r="L97" i="6"/>
  <c r="J97" i="6"/>
  <c r="L116" i="6"/>
  <c r="J116" i="6"/>
  <c r="L109" i="6"/>
  <c r="J109" i="6"/>
  <c r="L188" i="6"/>
  <c r="J188" i="6"/>
  <c r="L65" i="6"/>
  <c r="J65" i="6"/>
  <c r="L159" i="6"/>
  <c r="J159" i="6"/>
  <c r="L213" i="6"/>
  <c r="J213" i="6"/>
  <c r="L51" i="6"/>
  <c r="J51" i="6"/>
  <c r="L182" i="6"/>
  <c r="J182" i="6"/>
  <c r="L64" i="6"/>
  <c r="L29" i="6"/>
  <c r="J29" i="6"/>
  <c r="L76" i="6"/>
  <c r="J76" i="6"/>
  <c r="L194" i="6"/>
  <c r="J194" i="6"/>
  <c r="L41" i="6"/>
  <c r="J41" i="6"/>
  <c r="L211" i="6"/>
  <c r="J211" i="6"/>
  <c r="L198" i="6"/>
  <c r="J198" i="6"/>
  <c r="L85" i="6"/>
  <c r="J85" i="6"/>
  <c r="L118" i="6"/>
  <c r="J118" i="6"/>
  <c r="L53" i="6"/>
  <c r="J53" i="6"/>
  <c r="L5" i="6"/>
  <c r="J5" i="6"/>
  <c r="L2" i="6"/>
  <c r="J2" i="6"/>
  <c r="L200" i="6"/>
  <c r="J200" i="6"/>
  <c r="L6" i="6"/>
  <c r="J6" i="6"/>
  <c r="L124" i="6"/>
  <c r="J124" i="6"/>
  <c r="L82" i="6"/>
  <c r="J82" i="6"/>
  <c r="L58" i="6"/>
  <c r="J58" i="6"/>
  <c r="L214" i="6"/>
  <c r="J214" i="6"/>
  <c r="L84" i="6"/>
  <c r="J84" i="6"/>
  <c r="L104" i="6"/>
  <c r="J104" i="6"/>
  <c r="L142" i="6"/>
  <c r="J142" i="6"/>
  <c r="L21" i="6"/>
  <c r="J21" i="6"/>
  <c r="L4" i="6"/>
  <c r="J4" i="6"/>
  <c r="L89" i="6"/>
  <c r="J89" i="6"/>
  <c r="L201" i="6"/>
  <c r="J201" i="6"/>
  <c r="L148" i="6"/>
  <c r="J148" i="6"/>
  <c r="L33" i="6"/>
  <c r="J33" i="6"/>
  <c r="L168" i="6"/>
  <c r="J168" i="6"/>
  <c r="L25" i="6"/>
  <c r="J25" i="6"/>
  <c r="L79" i="6"/>
  <c r="L35" i="6"/>
  <c r="L163" i="6"/>
  <c r="L143" i="6"/>
  <c r="L147" i="6"/>
  <c r="L166" i="6"/>
  <c r="L127" i="6"/>
  <c r="L87" i="6"/>
  <c r="L98" i="6"/>
  <c r="L121" i="6"/>
  <c r="L173" i="6"/>
  <c r="L206" i="6"/>
  <c r="L161" i="6"/>
  <c r="L169" i="6"/>
  <c r="L16" i="6"/>
  <c r="L131" i="6"/>
  <c r="L141" i="6"/>
  <c r="L113" i="6"/>
  <c r="L174" i="6"/>
  <c r="L54" i="6"/>
  <c r="L94" i="6"/>
  <c r="L47" i="6"/>
  <c r="L49" i="6"/>
  <c r="L103" i="6"/>
  <c r="L160" i="6"/>
  <c r="L42" i="6"/>
  <c r="L149" i="6"/>
  <c r="L177" i="6"/>
  <c r="L196" i="6"/>
  <c r="L156" i="6"/>
  <c r="L167" i="6"/>
  <c r="L18" i="6"/>
  <c r="L60" i="6"/>
  <c r="L191" i="6"/>
  <c r="L175" i="6"/>
  <c r="L154" i="6"/>
  <c r="L183" i="6"/>
  <c r="L61" i="6"/>
  <c r="L132" i="6"/>
  <c r="L176" i="6"/>
  <c r="L129" i="6"/>
  <c r="L13" i="6"/>
  <c r="L30" i="6"/>
  <c r="L208" i="6"/>
  <c r="L153" i="6"/>
  <c r="L91" i="6"/>
  <c r="L57" i="6"/>
  <c r="L45" i="6"/>
  <c r="L120" i="6"/>
  <c r="L144" i="6"/>
  <c r="X15" i="2" l="1"/>
  <c r="AB121" i="2" l="1"/>
  <c r="AB371" i="2"/>
  <c r="AB358" i="2"/>
  <c r="AB219" i="2"/>
  <c r="AB308" i="2"/>
  <c r="AB420" i="2"/>
  <c r="AB238" i="2"/>
  <c r="AB298" i="2"/>
  <c r="AB343" i="2"/>
  <c r="AB316" i="2"/>
  <c r="AB330" i="2"/>
  <c r="AB299" i="2"/>
  <c r="AB228" i="2"/>
  <c r="AB224" i="2"/>
  <c r="AB257" i="2"/>
  <c r="AB275" i="2"/>
  <c r="AB123" i="2"/>
  <c r="AB218" i="2"/>
  <c r="AB416" i="2"/>
  <c r="AB162" i="2"/>
  <c r="AB460" i="2"/>
  <c r="AB286" i="2"/>
  <c r="AB151" i="2"/>
  <c r="AB303" i="2"/>
  <c r="AB256" i="2"/>
  <c r="AB250" i="2"/>
  <c r="AB161" i="2"/>
  <c r="AB423" i="2"/>
  <c r="AB109" i="2"/>
  <c r="AB295" i="2"/>
  <c r="AB170" i="2"/>
  <c r="AB173" i="2"/>
  <c r="AB478" i="2"/>
  <c r="AB227" i="2"/>
  <c r="AB176" i="2"/>
  <c r="AB172" i="2"/>
  <c r="AB58" i="2"/>
  <c r="AB318" i="2"/>
  <c r="AB385" i="2"/>
  <c r="AB374" i="2"/>
  <c r="AB114" i="2"/>
  <c r="AB189" i="2"/>
  <c r="AB288" i="2"/>
  <c r="AB61" i="2"/>
  <c r="AB150" i="2"/>
  <c r="AB246" i="2"/>
  <c r="AB190" i="2"/>
  <c r="AB115" i="2"/>
  <c r="AB140" i="2"/>
  <c r="AB407" i="2"/>
  <c r="AB404" i="2"/>
  <c r="AB339" i="2"/>
  <c r="AB258" i="2"/>
  <c r="AB443" i="2"/>
  <c r="AB265" i="2"/>
  <c r="AB204" i="2"/>
  <c r="AB427" i="2"/>
  <c r="AB415" i="2"/>
  <c r="AB89" i="2"/>
  <c r="AB215" i="2"/>
  <c r="AB240" i="2"/>
  <c r="AB346" i="2"/>
  <c r="AB419" i="2"/>
  <c r="AB486" i="2"/>
  <c r="AB312" i="2"/>
  <c r="AB181" i="2"/>
  <c r="AB164" i="2"/>
  <c r="AB113" i="2"/>
  <c r="AB197" i="2"/>
  <c r="AB131" i="2"/>
  <c r="AB297" i="2"/>
  <c r="AB210" i="2"/>
  <c r="AB244" i="2"/>
  <c r="AB483" i="2"/>
  <c r="AB277" i="2"/>
  <c r="AB304" i="2"/>
  <c r="AB149" i="2"/>
  <c r="AB55" i="2"/>
  <c r="AB335" i="2"/>
  <c r="AB29" i="2"/>
  <c r="AB146" i="2"/>
  <c r="AB365" i="2"/>
  <c r="AB271" i="2"/>
  <c r="AB453" i="2"/>
  <c r="AB332" i="2"/>
  <c r="AB50" i="2"/>
  <c r="AB117" i="2"/>
  <c r="AB232" i="2"/>
  <c r="AB245" i="2"/>
  <c r="AB386" i="2"/>
  <c r="AB360" i="2"/>
  <c r="AB207" i="2"/>
  <c r="AB166" i="2"/>
  <c r="AB75" i="2"/>
  <c r="AB445" i="2"/>
  <c r="AB349" i="2"/>
  <c r="AB199" i="2"/>
  <c r="AB414" i="2"/>
  <c r="AB165" i="2"/>
  <c r="AB220" i="2"/>
  <c r="AB370" i="2"/>
  <c r="AB111" i="2"/>
  <c r="AB64" i="2"/>
  <c r="AB372" i="2"/>
  <c r="AB125" i="2"/>
  <c r="AB354" i="2"/>
  <c r="AB329" i="2"/>
  <c r="AB41" i="2"/>
  <c r="AB455" i="2"/>
  <c r="AB326" i="2"/>
  <c r="AB448" i="2"/>
  <c r="AB65" i="2"/>
  <c r="AB88" i="2"/>
  <c r="AB102" i="2"/>
  <c r="AB14" i="2"/>
  <c r="AB72" i="2"/>
  <c r="AB82" i="2"/>
  <c r="AB39" i="2"/>
  <c r="AB180" i="2"/>
  <c r="AB352" i="2"/>
  <c r="AB47" i="2"/>
  <c r="AB107" i="2"/>
  <c r="AB364" i="2"/>
  <c r="AB155" i="2"/>
  <c r="AB338" i="2"/>
  <c r="AB373" i="2"/>
  <c r="AB272" i="2"/>
  <c r="AB124" i="2"/>
  <c r="AB482" i="2"/>
  <c r="AB342" i="2"/>
  <c r="AB141" i="2"/>
  <c r="AB222" i="2"/>
  <c r="AB363" i="2"/>
  <c r="AB35" i="2"/>
  <c r="AB116" i="2"/>
  <c r="AB356" i="2"/>
  <c r="AB437" i="2"/>
  <c r="AB464" i="2"/>
  <c r="AB281" i="2"/>
  <c r="AB473" i="2"/>
  <c r="AB153" i="2"/>
  <c r="AB87" i="2"/>
  <c r="AB362" i="2"/>
  <c r="AB432" i="2"/>
  <c r="AB351" i="2"/>
  <c r="AB241" i="2"/>
  <c r="AB452" i="2"/>
  <c r="AB94" i="2"/>
  <c r="AB230" i="2"/>
  <c r="AB270" i="2"/>
  <c r="AB274" i="2"/>
  <c r="AB235" i="2"/>
  <c r="AB71" i="2"/>
  <c r="AB128" i="2"/>
  <c r="AB205" i="2"/>
  <c r="AB348" i="2"/>
  <c r="AB325" i="2"/>
  <c r="AB430" i="2"/>
  <c r="AB236" i="2"/>
  <c r="AB193" i="2"/>
  <c r="AB77" i="2"/>
  <c r="AB353" i="2"/>
  <c r="AB46" i="2"/>
  <c r="AB367" i="2"/>
  <c r="AB279" i="2"/>
  <c r="AB178" i="2"/>
  <c r="AB260" i="2"/>
  <c r="AB300" i="2"/>
  <c r="AB202" i="2"/>
  <c r="AB368" i="2"/>
  <c r="AB434" i="2"/>
  <c r="AB350" i="2"/>
  <c r="AB292" i="2"/>
  <c r="AB103" i="2"/>
  <c r="AB187" i="2"/>
  <c r="AB454" i="2"/>
  <c r="AB540" i="2"/>
  <c r="AB168" i="2"/>
  <c r="AB203" i="2"/>
  <c r="AB474" i="2"/>
  <c r="AB188" i="2"/>
  <c r="AB347" i="2"/>
  <c r="AB54" i="2"/>
  <c r="AB229" i="2"/>
  <c r="AB410" i="2"/>
  <c r="AB322" i="2"/>
  <c r="AB254" i="2"/>
  <c r="AB276" i="2"/>
  <c r="AB290" i="2"/>
  <c r="AB494" i="2"/>
  <c r="AB174" i="2"/>
  <c r="AB375" i="2"/>
  <c r="AB158" i="2"/>
  <c r="AB366" i="2"/>
  <c r="AB550" i="2"/>
  <c r="AB470" i="2"/>
  <c r="AB184" i="2"/>
  <c r="AB17" i="2"/>
  <c r="AB99" i="2"/>
  <c r="AB426" i="2"/>
  <c r="AB503" i="2"/>
  <c r="AB91" i="2"/>
  <c r="AB484" i="2"/>
  <c r="AB96" i="2"/>
  <c r="AB388" i="2"/>
  <c r="AB43" i="2"/>
  <c r="AB491" i="2"/>
  <c r="AB513" i="2"/>
  <c r="AB52" i="2"/>
  <c r="AB413" i="2"/>
  <c r="AB542" i="2"/>
  <c r="AB384" i="2"/>
  <c r="AB261" i="2"/>
  <c r="AB278" i="2"/>
  <c r="AB328" i="2"/>
  <c r="AB492" i="2"/>
  <c r="AB26" i="2"/>
  <c r="AB252" i="2"/>
  <c r="AB428" i="2"/>
  <c r="AB506" i="2"/>
  <c r="AB266" i="2"/>
  <c r="AB438" i="2"/>
  <c r="AB100" i="2"/>
  <c r="AB280" i="2"/>
  <c r="AB289" i="2"/>
  <c r="AB92" i="2"/>
  <c r="AB357" i="2"/>
  <c r="AB323" i="2"/>
  <c r="AB467" i="2"/>
  <c r="AB497" i="2"/>
  <c r="AB196" i="2"/>
  <c r="AB409" i="2"/>
  <c r="AB108" i="2"/>
  <c r="AB69" i="2"/>
  <c r="AB383" i="2"/>
  <c r="AB307" i="2"/>
  <c r="AB421" i="2"/>
  <c r="AB209" i="2"/>
  <c r="AB267" i="2"/>
  <c r="AB435" i="2"/>
  <c r="AB157" i="2"/>
  <c r="AB31" i="2"/>
  <c r="AB49" i="2"/>
  <c r="AB345" i="2"/>
  <c r="AB62" i="2"/>
  <c r="AB319" i="2"/>
  <c r="AB23" i="2"/>
  <c r="AB239" i="2"/>
  <c r="AB406" i="2"/>
  <c r="AB143" i="2"/>
  <c r="AB458" i="2"/>
  <c r="AB63" i="2"/>
  <c r="AB387" i="2"/>
  <c r="AB38" i="2"/>
  <c r="AB234" i="2"/>
  <c r="AB101" i="2"/>
  <c r="AB425" i="2"/>
  <c r="AB336" i="2"/>
  <c r="AB433" i="2"/>
  <c r="AB160" i="2"/>
  <c r="AB191" i="2"/>
  <c r="AB340" i="2"/>
  <c r="AB120" i="2"/>
  <c r="AB273" i="2"/>
  <c r="AB175" i="2"/>
  <c r="AB399" i="2"/>
  <c r="AB495" i="2"/>
  <c r="AB294" i="2"/>
  <c r="AB306" i="2"/>
  <c r="AB496" i="2"/>
  <c r="AB408" i="2"/>
  <c r="AB337" i="2"/>
  <c r="AB447" i="2"/>
  <c r="AB213" i="2"/>
  <c r="AB331" i="2"/>
  <c r="AB119" i="2"/>
  <c r="AB192" i="2"/>
  <c r="AB216" i="2"/>
  <c r="AB405" i="2"/>
  <c r="AB163" i="2"/>
  <c r="AB97" i="2"/>
  <c r="AB320" i="2"/>
  <c r="AB480" i="2"/>
  <c r="AB314" i="2"/>
  <c r="AB264" i="2"/>
  <c r="AB152" i="2"/>
  <c r="AB200" i="2"/>
  <c r="AB324" i="2"/>
  <c r="AB226" i="2"/>
  <c r="AB262" i="2"/>
  <c r="AB186" i="2"/>
  <c r="AB242" i="2"/>
  <c r="AB139" i="2"/>
  <c r="AB268" i="2"/>
  <c r="AB429" i="2"/>
  <c r="AB441" i="2"/>
  <c r="AB333" i="2"/>
  <c r="AB469" i="2"/>
  <c r="AB231" i="2"/>
  <c r="AB8" i="2"/>
  <c r="AB418" i="2"/>
  <c r="AB493" i="2"/>
  <c r="AB341" i="2"/>
  <c r="AB398" i="2"/>
  <c r="AB95" i="2"/>
  <c r="AB211" i="2"/>
  <c r="AB85" i="2"/>
  <c r="AB206" i="2"/>
  <c r="AB359" i="2"/>
  <c r="AB253" i="2"/>
  <c r="AB355" i="2"/>
  <c r="AB507" i="2"/>
  <c r="AB382" i="2"/>
  <c r="AB122" i="2"/>
  <c r="AB344" i="2"/>
  <c r="AB76" i="2"/>
  <c r="AB212" i="2"/>
  <c r="AB237" i="2"/>
  <c r="AB179" i="2"/>
  <c r="AB106" i="2"/>
  <c r="AB129" i="2"/>
  <c r="AB449" i="2"/>
  <c r="AB472" i="2"/>
  <c r="AB475" i="2"/>
  <c r="AB479" i="2"/>
  <c r="AB481" i="2"/>
  <c r="AB156" i="2"/>
  <c r="AB498" i="2"/>
  <c r="AB90" i="2"/>
  <c r="AB389" i="2"/>
  <c r="AB459" i="2"/>
  <c r="AB485" i="2"/>
  <c r="AB22" i="2"/>
  <c r="AB269" i="2"/>
  <c r="AB313" i="2"/>
  <c r="AB154" i="2"/>
  <c r="AB201" i="2"/>
  <c r="AB263" i="2"/>
  <c r="AB393" i="2"/>
  <c r="AB20" i="2"/>
  <c r="AB66" i="2"/>
  <c r="AB310" i="2"/>
  <c r="AB378" i="2"/>
  <c r="AB463" i="2"/>
  <c r="AB171" i="2"/>
  <c r="AB466" i="2"/>
  <c r="AB488" i="2"/>
  <c r="AB489" i="2"/>
  <c r="AB185" i="2"/>
  <c r="AB11" i="2"/>
  <c r="AB293" i="2"/>
  <c r="AB392" i="2"/>
  <c r="AB400" i="2"/>
  <c r="AB417" i="2"/>
  <c r="AB44" i="2"/>
  <c r="AB403" i="2"/>
  <c r="AB440" i="2"/>
  <c r="AB471" i="2"/>
  <c r="AB476" i="2"/>
  <c r="AB487" i="2"/>
  <c r="AB86" i="2"/>
  <c r="AB144" i="2"/>
  <c r="AB461" i="2"/>
  <c r="AB465" i="2"/>
  <c r="AB137" i="2"/>
  <c r="AB27" i="2"/>
  <c r="AB248" i="2"/>
  <c r="AB411" i="2"/>
  <c r="AB159" i="2"/>
  <c r="AB255" i="2"/>
  <c r="AB334" i="2"/>
  <c r="AB259" i="2"/>
  <c r="AB305" i="2"/>
  <c r="AB446" i="2"/>
  <c r="AB73" i="2"/>
  <c r="AB424" i="2"/>
  <c r="AB444" i="2"/>
  <c r="AB15" i="2"/>
  <c r="AB60" i="2"/>
  <c r="AB477" i="2"/>
  <c r="AB377" i="2"/>
  <c r="AB396" i="2"/>
  <c r="AB450" i="2"/>
  <c r="AB142" i="2"/>
  <c r="AB169" i="2"/>
  <c r="AB80" i="2"/>
  <c r="AB134" i="2"/>
  <c r="AB147" i="2"/>
  <c r="AB198" i="2"/>
  <c r="AB309" i="2"/>
  <c r="AB40" i="2"/>
  <c r="AB311" i="2"/>
  <c r="AB302" i="2"/>
  <c r="AB317" i="2"/>
  <c r="AB394" i="2"/>
  <c r="AB422" i="2"/>
  <c r="AB48" i="2"/>
  <c r="AB70" i="2"/>
  <c r="AB221" i="2"/>
  <c r="AB249" i="2"/>
  <c r="AB296" i="2"/>
  <c r="AB439" i="2"/>
  <c r="AB490" i="2"/>
  <c r="AC490" i="2" s="1"/>
  <c r="AB42" i="2"/>
  <c r="AB208" i="2"/>
  <c r="AB282" i="2"/>
  <c r="AB291" i="2"/>
  <c r="AB442" i="2"/>
  <c r="AB381" i="2"/>
  <c r="AB16" i="2"/>
  <c r="AB59" i="2"/>
  <c r="AB247" i="2"/>
  <c r="AB284" i="2"/>
  <c r="AB500" i="2"/>
  <c r="AC500" i="2" s="1"/>
  <c r="AB285" i="2"/>
  <c r="AB397" i="2"/>
  <c r="AB456" i="2"/>
  <c r="AB18" i="2"/>
  <c r="AB30" i="2"/>
  <c r="AB53" i="2"/>
  <c r="AB223" i="2"/>
  <c r="AB233" i="2"/>
  <c r="AB361" i="2"/>
  <c r="AB21" i="2"/>
  <c r="AB104" i="2"/>
  <c r="AB110" i="2"/>
  <c r="AB118" i="2"/>
  <c r="AB183" i="2"/>
  <c r="AB395" i="2"/>
  <c r="AB462" i="2"/>
  <c r="AB504" i="2"/>
  <c r="AC504" i="2" s="1"/>
  <c r="AB25" i="2"/>
  <c r="AB98" i="2"/>
  <c r="AB412" i="2"/>
  <c r="AB194" i="2"/>
  <c r="AB243" i="2"/>
  <c r="AB301" i="2"/>
  <c r="AB510" i="2"/>
  <c r="AC510" i="2" s="1"/>
  <c r="AB74" i="2"/>
  <c r="AB57" i="2"/>
  <c r="AB67" i="2"/>
  <c r="AB112" i="2"/>
  <c r="AB195" i="2"/>
  <c r="AB457" i="2"/>
  <c r="AB511" i="2"/>
  <c r="AC511" i="2" s="1"/>
  <c r="AB130" i="2"/>
  <c r="AB135" i="2"/>
  <c r="AB468" i="2"/>
  <c r="AB28" i="2"/>
  <c r="AB369" i="2"/>
  <c r="AB391" i="2"/>
  <c r="AB402" i="2"/>
  <c r="AB78" i="2"/>
  <c r="AB126" i="2"/>
  <c r="AB148" i="2"/>
  <c r="AB81" i="2"/>
  <c r="AB380" i="2"/>
  <c r="AB501" i="2"/>
  <c r="AC501" i="2" s="1"/>
  <c r="AB431" i="2"/>
  <c r="AB83" i="2"/>
  <c r="AB517" i="2"/>
  <c r="AC517" i="2" s="1"/>
  <c r="AB177" i="2"/>
  <c r="AB225" i="2"/>
  <c r="AB287" i="2"/>
  <c r="AB105" i="2"/>
  <c r="AB524" i="2"/>
  <c r="AC524" i="2" s="1"/>
  <c r="AB516" i="2"/>
  <c r="AC516" i="2" s="1"/>
  <c r="AB499" i="2"/>
  <c r="AC499" i="2" s="1"/>
  <c r="AB13" i="2"/>
  <c r="AB19" i="2"/>
  <c r="AB36" i="2"/>
  <c r="AB327" i="2"/>
  <c r="AB376" i="2"/>
  <c r="AB401" i="2"/>
  <c r="AB45" i="2"/>
  <c r="AB68" i="2"/>
  <c r="AB182" i="2"/>
  <c r="AB315" i="2"/>
  <c r="AB283" i="2"/>
  <c r="AB321" i="2"/>
  <c r="AB533" i="2"/>
  <c r="AB37" i="2"/>
  <c r="AB527" i="2"/>
  <c r="AC527" i="2" s="1"/>
  <c r="AB521" i="2"/>
  <c r="AC521" i="2" s="1"/>
  <c r="AB9" i="2"/>
  <c r="AB84" i="2"/>
  <c r="AB214" i="2"/>
  <c r="AB138" i="2"/>
  <c r="AB167" i="2"/>
  <c r="AB436" i="2"/>
  <c r="AB530" i="2"/>
  <c r="AC530" i="2" s="1"/>
  <c r="AB531" i="2"/>
  <c r="AC531" i="2" s="1"/>
  <c r="AB520" i="2"/>
  <c r="AC520" i="2" s="1"/>
  <c r="AB508" i="2"/>
  <c r="AC508" i="2" s="1"/>
  <c r="AB5" i="2"/>
  <c r="AB24" i="2"/>
  <c r="AB33" i="2"/>
  <c r="AB136" i="2"/>
  <c r="AB390" i="2"/>
  <c r="AB539" i="2"/>
  <c r="AC539" i="2" s="1"/>
  <c r="AB537" i="2"/>
  <c r="AC537" i="2" s="1"/>
  <c r="AB529" i="2"/>
  <c r="AC529" i="2" s="1"/>
  <c r="AB518" i="2"/>
  <c r="AC518" i="2" s="1"/>
  <c r="AB10" i="2"/>
  <c r="AB51" i="2"/>
  <c r="AB93" i="2"/>
  <c r="AB127" i="2"/>
  <c r="AB132" i="2"/>
  <c r="AB133" i="2"/>
  <c r="AB217" i="2"/>
  <c r="AB251" i="2"/>
  <c r="AB538" i="2"/>
  <c r="AC538" i="2" s="1"/>
  <c r="AB532" i="2"/>
  <c r="AC532" i="2" s="1"/>
  <c r="AB451" i="2"/>
  <c r="AB502" i="2"/>
  <c r="AC502" i="2" s="1"/>
  <c r="AB535" i="2"/>
  <c r="AC535" i="2" s="1"/>
  <c r="AB79" i="2"/>
  <c r="AB543" i="2"/>
  <c r="AC543" i="2" s="1"/>
  <c r="AB534" i="2"/>
  <c r="AC534" i="2" s="1"/>
  <c r="AB528" i="2"/>
  <c r="AC528" i="2" s="1"/>
  <c r="AB525" i="2"/>
  <c r="AC525" i="2" s="1"/>
  <c r="AB4" i="2"/>
  <c r="AB7" i="2"/>
  <c r="AB545" i="2"/>
  <c r="AC545" i="2" s="1"/>
  <c r="AB56" i="2"/>
  <c r="AB145" i="2"/>
  <c r="AB509" i="2"/>
  <c r="AC509" i="2" s="1"/>
  <c r="AB548" i="2"/>
  <c r="AC548" i="2" s="1"/>
  <c r="AB515" i="2"/>
  <c r="AC515" i="2" s="1"/>
  <c r="AB514" i="2"/>
  <c r="AC514" i="2" s="1"/>
  <c r="AB6" i="2"/>
  <c r="AB12" i="2"/>
  <c r="AB32" i="2"/>
  <c r="AB34" i="2"/>
  <c r="AB544" i="2"/>
  <c r="AC544" i="2" s="1"/>
  <c r="AB541" i="2"/>
  <c r="AC541" i="2" s="1"/>
  <c r="AB505" i="2"/>
  <c r="AC505" i="2" s="1"/>
  <c r="AB526" i="2"/>
  <c r="AC526" i="2" s="1"/>
  <c r="AB536" i="2"/>
  <c r="AC536" i="2" s="1"/>
  <c r="AB519" i="2"/>
  <c r="AC519" i="2" s="1"/>
  <c r="AB512" i="2"/>
  <c r="AC512" i="2" s="1"/>
  <c r="AB547" i="2"/>
  <c r="AC547" i="2" s="1"/>
  <c r="AB546" i="2"/>
  <c r="AC546" i="2" s="1"/>
  <c r="AB549" i="2"/>
  <c r="AC549" i="2" s="1"/>
  <c r="AB522" i="2"/>
  <c r="AC522" i="2" s="1"/>
  <c r="AB523" i="2"/>
  <c r="AC523" i="2" s="1"/>
  <c r="AB3" i="2"/>
  <c r="AB551" i="2"/>
  <c r="AB552" i="2"/>
  <c r="AB553" i="2"/>
  <c r="AA121" i="2"/>
  <c r="AA371" i="2"/>
  <c r="AA358" i="2"/>
  <c r="AA219" i="2"/>
  <c r="AA308" i="2"/>
  <c r="AA420" i="2"/>
  <c r="AA238" i="2"/>
  <c r="AA298" i="2"/>
  <c r="AA343" i="2"/>
  <c r="AA316" i="2"/>
  <c r="AA330" i="2"/>
  <c r="AA299" i="2"/>
  <c r="AA228" i="2"/>
  <c r="AA224" i="2"/>
  <c r="AA257" i="2"/>
  <c r="AA275" i="2"/>
  <c r="AA123" i="2"/>
  <c r="AA218" i="2"/>
  <c r="AA416" i="2"/>
  <c r="AA162" i="2"/>
  <c r="AA460" i="2"/>
  <c r="AA286" i="2"/>
  <c r="AA151" i="2"/>
  <c r="AA303" i="2"/>
  <c r="AA256" i="2"/>
  <c r="AA250" i="2"/>
  <c r="AA161" i="2"/>
  <c r="AA423" i="2"/>
  <c r="AA109" i="2"/>
  <c r="AA295" i="2"/>
  <c r="AA170" i="2"/>
  <c r="AA173" i="2"/>
  <c r="AA478" i="2"/>
  <c r="AA227" i="2"/>
  <c r="AA176" i="2"/>
  <c r="AA172" i="2"/>
  <c r="AA58" i="2"/>
  <c r="AA318" i="2"/>
  <c r="AA385" i="2"/>
  <c r="AA374" i="2"/>
  <c r="AA114" i="2"/>
  <c r="AA189" i="2"/>
  <c r="AA288" i="2"/>
  <c r="AA61" i="2"/>
  <c r="AA150" i="2"/>
  <c r="AA246" i="2"/>
  <c r="AA190" i="2"/>
  <c r="AA115" i="2"/>
  <c r="AA140" i="2"/>
  <c r="AA407" i="2"/>
  <c r="AA404" i="2"/>
  <c r="AA339" i="2"/>
  <c r="AA258" i="2"/>
  <c r="AA443" i="2"/>
  <c r="AA265" i="2"/>
  <c r="AA204" i="2"/>
  <c r="AA427" i="2"/>
  <c r="AA415" i="2"/>
  <c r="AA89" i="2"/>
  <c r="AA215" i="2"/>
  <c r="AA240" i="2"/>
  <c r="AA346" i="2"/>
  <c r="AA419" i="2"/>
  <c r="AA486" i="2"/>
  <c r="AA312" i="2"/>
  <c r="AA181" i="2"/>
  <c r="AA164" i="2"/>
  <c r="AA113" i="2"/>
  <c r="AA197" i="2"/>
  <c r="AA131" i="2"/>
  <c r="AA297" i="2"/>
  <c r="AA210" i="2"/>
  <c r="AA244" i="2"/>
  <c r="AA483" i="2"/>
  <c r="AA277" i="2"/>
  <c r="AA304" i="2"/>
  <c r="AA149" i="2"/>
  <c r="AA55" i="2"/>
  <c r="AA335" i="2"/>
  <c r="AA29" i="2"/>
  <c r="AA146" i="2"/>
  <c r="AA365" i="2"/>
  <c r="AA271" i="2"/>
  <c r="AA453" i="2"/>
  <c r="AA332" i="2"/>
  <c r="AA50" i="2"/>
  <c r="AA117" i="2"/>
  <c r="AA232" i="2"/>
  <c r="AA245" i="2"/>
  <c r="AA386" i="2"/>
  <c r="AA360" i="2"/>
  <c r="AA207" i="2"/>
  <c r="AA166" i="2"/>
  <c r="AA75" i="2"/>
  <c r="AA445" i="2"/>
  <c r="AA349" i="2"/>
  <c r="AA199" i="2"/>
  <c r="AA414" i="2"/>
  <c r="AA165" i="2"/>
  <c r="AA220" i="2"/>
  <c r="AA370" i="2"/>
  <c r="AA111" i="2"/>
  <c r="AA64" i="2"/>
  <c r="AA372" i="2"/>
  <c r="AA125" i="2"/>
  <c r="AA354" i="2"/>
  <c r="AA329" i="2"/>
  <c r="AA41" i="2"/>
  <c r="AA455" i="2"/>
  <c r="AA326" i="2"/>
  <c r="AA448" i="2"/>
  <c r="AA65" i="2"/>
  <c r="AA88" i="2"/>
  <c r="AA102" i="2"/>
  <c r="AA14" i="2"/>
  <c r="AA72" i="2"/>
  <c r="AA82" i="2"/>
  <c r="AA39" i="2"/>
  <c r="AA180" i="2"/>
  <c r="AA352" i="2"/>
  <c r="AA47" i="2"/>
  <c r="AA107" i="2"/>
  <c r="AA364" i="2"/>
  <c r="AA155" i="2"/>
  <c r="AA338" i="2"/>
  <c r="AA373" i="2"/>
  <c r="AA272" i="2"/>
  <c r="AA124" i="2"/>
  <c r="AA482" i="2"/>
  <c r="AA342" i="2"/>
  <c r="AA141" i="2"/>
  <c r="AA222" i="2"/>
  <c r="AA363" i="2"/>
  <c r="AA35" i="2"/>
  <c r="AA116" i="2"/>
  <c r="AA356" i="2"/>
  <c r="AA437" i="2"/>
  <c r="AA464" i="2"/>
  <c r="AA281" i="2"/>
  <c r="AA473" i="2"/>
  <c r="AA153" i="2"/>
  <c r="AA87" i="2"/>
  <c r="AA362" i="2"/>
  <c r="AA432" i="2"/>
  <c r="AA351" i="2"/>
  <c r="AA241" i="2"/>
  <c r="AA452" i="2"/>
  <c r="AA94" i="2"/>
  <c r="AA230" i="2"/>
  <c r="AA270" i="2"/>
  <c r="AA274" i="2"/>
  <c r="AA235" i="2"/>
  <c r="AA71" i="2"/>
  <c r="AA128" i="2"/>
  <c r="AA205" i="2"/>
  <c r="AA348" i="2"/>
  <c r="AA325" i="2"/>
  <c r="AA430" i="2"/>
  <c r="AA236" i="2"/>
  <c r="AA193" i="2"/>
  <c r="AA77" i="2"/>
  <c r="AA353" i="2"/>
  <c r="AA46" i="2"/>
  <c r="AA367" i="2"/>
  <c r="AA279" i="2"/>
  <c r="AA178" i="2"/>
  <c r="AA260" i="2"/>
  <c r="AA300" i="2"/>
  <c r="AA202" i="2"/>
  <c r="AA368" i="2"/>
  <c r="AA434" i="2"/>
  <c r="AA350" i="2"/>
  <c r="AA292" i="2"/>
  <c r="AA103" i="2"/>
  <c r="AA187" i="2"/>
  <c r="AA454" i="2"/>
  <c r="AA540" i="2"/>
  <c r="AA168" i="2"/>
  <c r="AA203" i="2"/>
  <c r="AA474" i="2"/>
  <c r="AA188" i="2"/>
  <c r="AA347" i="2"/>
  <c r="AA54" i="2"/>
  <c r="AA229" i="2"/>
  <c r="AA410" i="2"/>
  <c r="AA322" i="2"/>
  <c r="AA254" i="2"/>
  <c r="AA276" i="2"/>
  <c r="AA290" i="2"/>
  <c r="AA494" i="2"/>
  <c r="AA174" i="2"/>
  <c r="AA375" i="2"/>
  <c r="AA158" i="2"/>
  <c r="AA366" i="2"/>
  <c r="AA550" i="2"/>
  <c r="AA470" i="2"/>
  <c r="AA184" i="2"/>
  <c r="AA17" i="2"/>
  <c r="AA99" i="2"/>
  <c r="AA426" i="2"/>
  <c r="AA503" i="2"/>
  <c r="AA91" i="2"/>
  <c r="AA484" i="2"/>
  <c r="AA96" i="2"/>
  <c r="AA388" i="2"/>
  <c r="AA43" i="2"/>
  <c r="AA491" i="2"/>
  <c r="AA513" i="2"/>
  <c r="AA52" i="2"/>
  <c r="AA413" i="2"/>
  <c r="AA542" i="2"/>
  <c r="AA384" i="2"/>
  <c r="AA261" i="2"/>
  <c r="AA278" i="2"/>
  <c r="AA328" i="2"/>
  <c r="AA492" i="2"/>
  <c r="AA26" i="2"/>
  <c r="AA252" i="2"/>
  <c r="AA428" i="2"/>
  <c r="AA506" i="2"/>
  <c r="AA266" i="2"/>
  <c r="AA438" i="2"/>
  <c r="AA100" i="2"/>
  <c r="AA280" i="2"/>
  <c r="AA289" i="2"/>
  <c r="AA92" i="2"/>
  <c r="AA357" i="2"/>
  <c r="AA323" i="2"/>
  <c r="AA467" i="2"/>
  <c r="AA497" i="2"/>
  <c r="AA196" i="2"/>
  <c r="AA409" i="2"/>
  <c r="AA108" i="2"/>
  <c r="AA69" i="2"/>
  <c r="AA383" i="2"/>
  <c r="AA307" i="2"/>
  <c r="AA421" i="2"/>
  <c r="AA209" i="2"/>
  <c r="AA267" i="2"/>
  <c r="AA435" i="2"/>
  <c r="AA157" i="2"/>
  <c r="AA31" i="2"/>
  <c r="AA49" i="2"/>
  <c r="AA345" i="2"/>
  <c r="AA62" i="2"/>
  <c r="AA319" i="2"/>
  <c r="AA23" i="2"/>
  <c r="AA239" i="2"/>
  <c r="AA406" i="2"/>
  <c r="AA143" i="2"/>
  <c r="AA458" i="2"/>
  <c r="AA63" i="2"/>
  <c r="AA387" i="2"/>
  <c r="AA38" i="2"/>
  <c r="AA234" i="2"/>
  <c r="AA101" i="2"/>
  <c r="AA425" i="2"/>
  <c r="AA336" i="2"/>
  <c r="AA433" i="2"/>
  <c r="AA160" i="2"/>
  <c r="AA191" i="2"/>
  <c r="AA340" i="2"/>
  <c r="AA120" i="2"/>
  <c r="AA273" i="2"/>
  <c r="AA175" i="2"/>
  <c r="AA399" i="2"/>
  <c r="AA495" i="2"/>
  <c r="AA294" i="2"/>
  <c r="AA306" i="2"/>
  <c r="AA496" i="2"/>
  <c r="AA408" i="2"/>
  <c r="AA337" i="2"/>
  <c r="AA447" i="2"/>
  <c r="AA213" i="2"/>
  <c r="AA331" i="2"/>
  <c r="AA119" i="2"/>
  <c r="AA192" i="2"/>
  <c r="AA216" i="2"/>
  <c r="AA405" i="2"/>
  <c r="AA163" i="2"/>
  <c r="AA97" i="2"/>
  <c r="AA320" i="2"/>
  <c r="AA480" i="2"/>
  <c r="AA314" i="2"/>
  <c r="AA264" i="2"/>
  <c r="AA152" i="2"/>
  <c r="AA200" i="2"/>
  <c r="AA324" i="2"/>
  <c r="AA226" i="2"/>
  <c r="AA262" i="2"/>
  <c r="AA186" i="2"/>
  <c r="AA242" i="2"/>
  <c r="AA139" i="2"/>
  <c r="AA268" i="2"/>
  <c r="AA429" i="2"/>
  <c r="AA441" i="2"/>
  <c r="AA333" i="2"/>
  <c r="AA469" i="2"/>
  <c r="AA231" i="2"/>
  <c r="AA8" i="2"/>
  <c r="AA418" i="2"/>
  <c r="AA493" i="2"/>
  <c r="AA341" i="2"/>
  <c r="AA398" i="2"/>
  <c r="AA95" i="2"/>
  <c r="AA211" i="2"/>
  <c r="AA85" i="2"/>
  <c r="AA206" i="2"/>
  <c r="AA359" i="2"/>
  <c r="AA253" i="2"/>
  <c r="AA355" i="2"/>
  <c r="AA507" i="2"/>
  <c r="AA382" i="2"/>
  <c r="AA122" i="2"/>
  <c r="AA344" i="2"/>
  <c r="AA76" i="2"/>
  <c r="AA212" i="2"/>
  <c r="AA237" i="2"/>
  <c r="AA179" i="2"/>
  <c r="AA106" i="2"/>
  <c r="AA129" i="2"/>
  <c r="AA449" i="2"/>
  <c r="AA472" i="2"/>
  <c r="AA475" i="2"/>
  <c r="AA479" i="2"/>
  <c r="AA481" i="2"/>
  <c r="AA156" i="2"/>
  <c r="AA498" i="2"/>
  <c r="AA90" i="2"/>
  <c r="AA389" i="2"/>
  <c r="AA459" i="2"/>
  <c r="AA485" i="2"/>
  <c r="AA22" i="2"/>
  <c r="AA269" i="2"/>
  <c r="AA313" i="2"/>
  <c r="AA154" i="2"/>
  <c r="AA201" i="2"/>
  <c r="AA263" i="2"/>
  <c r="AA393" i="2"/>
  <c r="AA20" i="2"/>
  <c r="AA66" i="2"/>
  <c r="AA310" i="2"/>
  <c r="AA378" i="2"/>
  <c r="AA463" i="2"/>
  <c r="AA171" i="2"/>
  <c r="AA466" i="2"/>
  <c r="AA488" i="2"/>
  <c r="AA489" i="2"/>
  <c r="AA185" i="2"/>
  <c r="AA11" i="2"/>
  <c r="AA293" i="2"/>
  <c r="AA392" i="2"/>
  <c r="AA400" i="2"/>
  <c r="AA417" i="2"/>
  <c r="AA44" i="2"/>
  <c r="AA403" i="2"/>
  <c r="AA440" i="2"/>
  <c r="AA471" i="2"/>
  <c r="AA476" i="2"/>
  <c r="AA487" i="2"/>
  <c r="AA86" i="2"/>
  <c r="AA144" i="2"/>
  <c r="AA461" i="2"/>
  <c r="AA465" i="2"/>
  <c r="AA137" i="2"/>
  <c r="AA27" i="2"/>
  <c r="AA248" i="2"/>
  <c r="AA411" i="2"/>
  <c r="AA159" i="2"/>
  <c r="AA255" i="2"/>
  <c r="AA334" i="2"/>
  <c r="AA259" i="2"/>
  <c r="AA305" i="2"/>
  <c r="AA446" i="2"/>
  <c r="AA73" i="2"/>
  <c r="AA424" i="2"/>
  <c r="AA444" i="2"/>
  <c r="AA15" i="2"/>
  <c r="AA60" i="2"/>
  <c r="AA477" i="2"/>
  <c r="AA377" i="2"/>
  <c r="AA396" i="2"/>
  <c r="AA450" i="2"/>
  <c r="AA142" i="2"/>
  <c r="AA169" i="2"/>
  <c r="AA80" i="2"/>
  <c r="AA134" i="2"/>
  <c r="AA147" i="2"/>
  <c r="AA198" i="2"/>
  <c r="AA309" i="2"/>
  <c r="AA40" i="2"/>
  <c r="AA311" i="2"/>
  <c r="AA302" i="2"/>
  <c r="AA317" i="2"/>
  <c r="AA394" i="2"/>
  <c r="AA422" i="2"/>
  <c r="AA48" i="2"/>
  <c r="AA70" i="2"/>
  <c r="AA221" i="2"/>
  <c r="AA249" i="2"/>
  <c r="AA296" i="2"/>
  <c r="AA439" i="2"/>
  <c r="AA490" i="2"/>
  <c r="AA42" i="2"/>
  <c r="AA208" i="2"/>
  <c r="AA282" i="2"/>
  <c r="AA291" i="2"/>
  <c r="AA442" i="2"/>
  <c r="AA381" i="2"/>
  <c r="AA16" i="2"/>
  <c r="AA59" i="2"/>
  <c r="AA247" i="2"/>
  <c r="AA284" i="2"/>
  <c r="AA500" i="2"/>
  <c r="AA285" i="2"/>
  <c r="AA397" i="2"/>
  <c r="AA456" i="2"/>
  <c r="AA18" i="2"/>
  <c r="AA30" i="2"/>
  <c r="AA53" i="2"/>
  <c r="AA223" i="2"/>
  <c r="AA233" i="2"/>
  <c r="AA361" i="2"/>
  <c r="AA21" i="2"/>
  <c r="AA104" i="2"/>
  <c r="AA110" i="2"/>
  <c r="AA118" i="2"/>
  <c r="AA183" i="2"/>
  <c r="AA395" i="2"/>
  <c r="AA462" i="2"/>
  <c r="AA504" i="2"/>
  <c r="AA25" i="2"/>
  <c r="AA98" i="2"/>
  <c r="AA412" i="2"/>
  <c r="AA194" i="2"/>
  <c r="AA243" i="2"/>
  <c r="AA301" i="2"/>
  <c r="AA510" i="2"/>
  <c r="AA74" i="2"/>
  <c r="AA57" i="2"/>
  <c r="AA67" i="2"/>
  <c r="AA112" i="2"/>
  <c r="AA195" i="2"/>
  <c r="AA457" i="2"/>
  <c r="AA511" i="2"/>
  <c r="AA130" i="2"/>
  <c r="AA135" i="2"/>
  <c r="AA468" i="2"/>
  <c r="AA28" i="2"/>
  <c r="AA369" i="2"/>
  <c r="AA391" i="2"/>
  <c r="AA402" i="2"/>
  <c r="AA78" i="2"/>
  <c r="AA126" i="2"/>
  <c r="AA148" i="2"/>
  <c r="AA81" i="2"/>
  <c r="AA380" i="2"/>
  <c r="AA501" i="2"/>
  <c r="AA431" i="2"/>
  <c r="AA83" i="2"/>
  <c r="AA517" i="2"/>
  <c r="AA177" i="2"/>
  <c r="AA225" i="2"/>
  <c r="AA287" i="2"/>
  <c r="AA105" i="2"/>
  <c r="AA524" i="2"/>
  <c r="AA516" i="2"/>
  <c r="AA499" i="2"/>
  <c r="AA13" i="2"/>
  <c r="AA19" i="2"/>
  <c r="AA36" i="2"/>
  <c r="AA327" i="2"/>
  <c r="AA376" i="2"/>
  <c r="AA401" i="2"/>
  <c r="AA45" i="2"/>
  <c r="AA68" i="2"/>
  <c r="AA182" i="2"/>
  <c r="AA315" i="2"/>
  <c r="AA283" i="2"/>
  <c r="AA321" i="2"/>
  <c r="AA533" i="2"/>
  <c r="AA37" i="2"/>
  <c r="AA527" i="2"/>
  <c r="AA521" i="2"/>
  <c r="AA9" i="2"/>
  <c r="AA84" i="2"/>
  <c r="AA214" i="2"/>
  <c r="AA138" i="2"/>
  <c r="AA167" i="2"/>
  <c r="AA436" i="2"/>
  <c r="AA530" i="2"/>
  <c r="AA531" i="2"/>
  <c r="AA520" i="2"/>
  <c r="AA508" i="2"/>
  <c r="AA5" i="2"/>
  <c r="AA24" i="2"/>
  <c r="AA33" i="2"/>
  <c r="AA136" i="2"/>
  <c r="AA390" i="2"/>
  <c r="AA539" i="2"/>
  <c r="AA537" i="2"/>
  <c r="AA529" i="2"/>
  <c r="AA518" i="2"/>
  <c r="AA10" i="2"/>
  <c r="AA51" i="2"/>
  <c r="AA93" i="2"/>
  <c r="AA127" i="2"/>
  <c r="AA132" i="2"/>
  <c r="AA133" i="2"/>
  <c r="AA217" i="2"/>
  <c r="AA251" i="2"/>
  <c r="AA538" i="2"/>
  <c r="AA532" i="2"/>
  <c r="AA451" i="2"/>
  <c r="AA502" i="2"/>
  <c r="AA535" i="2"/>
  <c r="AA79" i="2"/>
  <c r="AA543" i="2"/>
  <c r="AA534" i="2"/>
  <c r="AA528" i="2"/>
  <c r="AA525" i="2"/>
  <c r="AA4" i="2"/>
  <c r="AA7" i="2"/>
  <c r="AA545" i="2"/>
  <c r="AA56" i="2"/>
  <c r="AA145" i="2"/>
  <c r="AA509" i="2"/>
  <c r="AA548" i="2"/>
  <c r="AA515" i="2"/>
  <c r="AA514" i="2"/>
  <c r="AA6" i="2"/>
  <c r="AA12" i="2"/>
  <c r="AA32" i="2"/>
  <c r="AA34" i="2"/>
  <c r="AA544" i="2"/>
  <c r="AA541" i="2"/>
  <c r="AA505" i="2"/>
  <c r="AA526" i="2"/>
  <c r="AA536" i="2"/>
  <c r="AA519" i="2"/>
  <c r="AA512" i="2"/>
  <c r="AA547" i="2"/>
  <c r="AA546" i="2"/>
  <c r="AA549" i="2"/>
  <c r="AA522" i="2"/>
  <c r="AA523" i="2"/>
  <c r="AA3" i="2"/>
  <c r="AA551" i="2"/>
  <c r="AA552" i="2"/>
  <c r="AA553" i="2"/>
  <c r="Z121" i="2"/>
  <c r="Z371" i="2"/>
  <c r="Z358" i="2"/>
  <c r="Z219" i="2"/>
  <c r="Z308" i="2"/>
  <c r="Z420" i="2"/>
  <c r="Z238" i="2"/>
  <c r="Z298" i="2"/>
  <c r="Z343" i="2"/>
  <c r="Z316" i="2"/>
  <c r="Z330" i="2"/>
  <c r="Z299" i="2"/>
  <c r="Z228" i="2"/>
  <c r="Z224" i="2"/>
  <c r="Z257" i="2"/>
  <c r="Z275" i="2"/>
  <c r="Z123" i="2"/>
  <c r="Z218" i="2"/>
  <c r="Z416" i="2"/>
  <c r="Z162" i="2"/>
  <c r="Z460" i="2"/>
  <c r="Z286" i="2"/>
  <c r="Z151" i="2"/>
  <c r="Z303" i="2"/>
  <c r="Z256" i="2"/>
  <c r="Z250" i="2"/>
  <c r="Z161" i="2"/>
  <c r="Z423" i="2"/>
  <c r="Z109" i="2"/>
  <c r="Z295" i="2"/>
  <c r="Z170" i="2"/>
  <c r="Z173" i="2"/>
  <c r="Z478" i="2"/>
  <c r="Z227" i="2"/>
  <c r="Z176" i="2"/>
  <c r="Z172" i="2"/>
  <c r="Z58" i="2"/>
  <c r="Z318" i="2"/>
  <c r="Z385" i="2"/>
  <c r="Z374" i="2"/>
  <c r="Z114" i="2"/>
  <c r="Z189" i="2"/>
  <c r="Z288" i="2"/>
  <c r="Z61" i="2"/>
  <c r="Z150" i="2"/>
  <c r="Z246" i="2"/>
  <c r="Z190" i="2"/>
  <c r="Z115" i="2"/>
  <c r="Z140" i="2"/>
  <c r="Z407" i="2"/>
  <c r="Z404" i="2"/>
  <c r="Z339" i="2"/>
  <c r="Z258" i="2"/>
  <c r="Z443" i="2"/>
  <c r="Z265" i="2"/>
  <c r="Z204" i="2"/>
  <c r="Z427" i="2"/>
  <c r="Z415" i="2"/>
  <c r="Z89" i="2"/>
  <c r="Z215" i="2"/>
  <c r="Z240" i="2"/>
  <c r="Z346" i="2"/>
  <c r="Z419" i="2"/>
  <c r="Z486" i="2"/>
  <c r="Z312" i="2"/>
  <c r="Z181" i="2"/>
  <c r="Z164" i="2"/>
  <c r="Z113" i="2"/>
  <c r="Z197" i="2"/>
  <c r="Z131" i="2"/>
  <c r="Z297" i="2"/>
  <c r="Z210" i="2"/>
  <c r="Z244" i="2"/>
  <c r="Z483" i="2"/>
  <c r="Z277" i="2"/>
  <c r="Z304" i="2"/>
  <c r="Z149" i="2"/>
  <c r="Z55" i="2"/>
  <c r="Z335" i="2"/>
  <c r="Z29" i="2"/>
  <c r="Z146" i="2"/>
  <c r="Z365" i="2"/>
  <c r="Z271" i="2"/>
  <c r="Z453" i="2"/>
  <c r="Z332" i="2"/>
  <c r="Z50" i="2"/>
  <c r="Z117" i="2"/>
  <c r="Z232" i="2"/>
  <c r="Z245" i="2"/>
  <c r="Z386" i="2"/>
  <c r="Z360" i="2"/>
  <c r="Z207" i="2"/>
  <c r="Z166" i="2"/>
  <c r="Z75" i="2"/>
  <c r="Z445" i="2"/>
  <c r="Z349" i="2"/>
  <c r="Z199" i="2"/>
  <c r="Z414" i="2"/>
  <c r="Z165" i="2"/>
  <c r="Z220" i="2"/>
  <c r="Z370" i="2"/>
  <c r="Z111" i="2"/>
  <c r="Z64" i="2"/>
  <c r="Z372" i="2"/>
  <c r="Z125" i="2"/>
  <c r="Z354" i="2"/>
  <c r="Z329" i="2"/>
  <c r="Z41" i="2"/>
  <c r="Z455" i="2"/>
  <c r="Z326" i="2"/>
  <c r="Z448" i="2"/>
  <c r="Z65" i="2"/>
  <c r="Z88" i="2"/>
  <c r="Z102" i="2"/>
  <c r="Z14" i="2"/>
  <c r="Z72" i="2"/>
  <c r="Z82" i="2"/>
  <c r="Z39" i="2"/>
  <c r="Z180" i="2"/>
  <c r="Z352" i="2"/>
  <c r="Z47" i="2"/>
  <c r="Z107" i="2"/>
  <c r="Z364" i="2"/>
  <c r="Z155" i="2"/>
  <c r="Z338" i="2"/>
  <c r="Z373" i="2"/>
  <c r="Z272" i="2"/>
  <c r="Z124" i="2"/>
  <c r="Z482" i="2"/>
  <c r="Z342" i="2"/>
  <c r="Z141" i="2"/>
  <c r="Z222" i="2"/>
  <c r="Z363" i="2"/>
  <c r="Z35" i="2"/>
  <c r="Z116" i="2"/>
  <c r="Z356" i="2"/>
  <c r="Z437" i="2"/>
  <c r="Z464" i="2"/>
  <c r="Z281" i="2"/>
  <c r="Z473" i="2"/>
  <c r="Z153" i="2"/>
  <c r="Z87" i="2"/>
  <c r="Z362" i="2"/>
  <c r="Z432" i="2"/>
  <c r="Z351" i="2"/>
  <c r="Z241" i="2"/>
  <c r="Z452" i="2"/>
  <c r="Z94" i="2"/>
  <c r="Z230" i="2"/>
  <c r="Z270" i="2"/>
  <c r="Z274" i="2"/>
  <c r="Z235" i="2"/>
  <c r="Z71" i="2"/>
  <c r="Z128" i="2"/>
  <c r="Z205" i="2"/>
  <c r="Z348" i="2"/>
  <c r="Z325" i="2"/>
  <c r="Z430" i="2"/>
  <c r="Z236" i="2"/>
  <c r="Z193" i="2"/>
  <c r="Z77" i="2"/>
  <c r="Z353" i="2"/>
  <c r="Z46" i="2"/>
  <c r="Z367" i="2"/>
  <c r="Z279" i="2"/>
  <c r="Z178" i="2"/>
  <c r="Z260" i="2"/>
  <c r="Z300" i="2"/>
  <c r="Z202" i="2"/>
  <c r="Z368" i="2"/>
  <c r="Z434" i="2"/>
  <c r="Z350" i="2"/>
  <c r="Z292" i="2"/>
  <c r="Z103" i="2"/>
  <c r="Z187" i="2"/>
  <c r="Z454" i="2"/>
  <c r="Z540" i="2"/>
  <c r="Z168" i="2"/>
  <c r="Z203" i="2"/>
  <c r="Z474" i="2"/>
  <c r="Z188" i="2"/>
  <c r="Z347" i="2"/>
  <c r="Z54" i="2"/>
  <c r="Z229" i="2"/>
  <c r="Z410" i="2"/>
  <c r="Z322" i="2"/>
  <c r="Z254" i="2"/>
  <c r="Z276" i="2"/>
  <c r="Z290" i="2"/>
  <c r="Z494" i="2"/>
  <c r="Z174" i="2"/>
  <c r="Z375" i="2"/>
  <c r="Z158" i="2"/>
  <c r="Z366" i="2"/>
  <c r="Z550" i="2"/>
  <c r="Z470" i="2"/>
  <c r="Z184" i="2"/>
  <c r="Z17" i="2"/>
  <c r="Z99" i="2"/>
  <c r="Z426" i="2"/>
  <c r="Z503" i="2"/>
  <c r="Z91" i="2"/>
  <c r="Z484" i="2"/>
  <c r="Z96" i="2"/>
  <c r="Z388" i="2"/>
  <c r="Z43" i="2"/>
  <c r="Z491" i="2"/>
  <c r="Z513" i="2"/>
  <c r="Z52" i="2"/>
  <c r="Z413" i="2"/>
  <c r="Z542" i="2"/>
  <c r="Z384" i="2"/>
  <c r="Z261" i="2"/>
  <c r="Z278" i="2"/>
  <c r="Z328" i="2"/>
  <c r="Z492" i="2"/>
  <c r="Z26" i="2"/>
  <c r="Z252" i="2"/>
  <c r="Z428" i="2"/>
  <c r="Z506" i="2"/>
  <c r="Z266" i="2"/>
  <c r="Z438" i="2"/>
  <c r="Z100" i="2"/>
  <c r="Z280" i="2"/>
  <c r="Z289" i="2"/>
  <c r="Z92" i="2"/>
  <c r="Z357" i="2"/>
  <c r="Z323" i="2"/>
  <c r="Z467" i="2"/>
  <c r="Z497" i="2"/>
  <c r="Z196" i="2"/>
  <c r="Z409" i="2"/>
  <c r="Z108" i="2"/>
  <c r="Z69" i="2"/>
  <c r="Z383" i="2"/>
  <c r="Z307" i="2"/>
  <c r="Z421" i="2"/>
  <c r="Z209" i="2"/>
  <c r="Z267" i="2"/>
  <c r="Z435" i="2"/>
  <c r="Z157" i="2"/>
  <c r="Z31" i="2"/>
  <c r="Z49" i="2"/>
  <c r="Z345" i="2"/>
  <c r="Z62" i="2"/>
  <c r="Z319" i="2"/>
  <c r="Z23" i="2"/>
  <c r="Z239" i="2"/>
  <c r="Z406" i="2"/>
  <c r="Z143" i="2"/>
  <c r="Z458" i="2"/>
  <c r="Z63" i="2"/>
  <c r="Z387" i="2"/>
  <c r="Z38" i="2"/>
  <c r="Z234" i="2"/>
  <c r="Z101" i="2"/>
  <c r="Z425" i="2"/>
  <c r="Z336" i="2"/>
  <c r="Z433" i="2"/>
  <c r="Z160" i="2"/>
  <c r="Z191" i="2"/>
  <c r="Z340" i="2"/>
  <c r="Z120" i="2"/>
  <c r="Z273" i="2"/>
  <c r="Z175" i="2"/>
  <c r="Z399" i="2"/>
  <c r="Z495" i="2"/>
  <c r="Z294" i="2"/>
  <c r="Z306" i="2"/>
  <c r="Z496" i="2"/>
  <c r="Z408" i="2"/>
  <c r="Z337" i="2"/>
  <c r="Z447" i="2"/>
  <c r="Z213" i="2"/>
  <c r="Z331" i="2"/>
  <c r="Z119" i="2"/>
  <c r="Z192" i="2"/>
  <c r="Z216" i="2"/>
  <c r="Z405" i="2"/>
  <c r="Z163" i="2"/>
  <c r="Z97" i="2"/>
  <c r="Z320" i="2"/>
  <c r="Z480" i="2"/>
  <c r="Z314" i="2"/>
  <c r="Z264" i="2"/>
  <c r="Z152" i="2"/>
  <c r="Z200" i="2"/>
  <c r="Z324" i="2"/>
  <c r="Z226" i="2"/>
  <c r="Z262" i="2"/>
  <c r="Z186" i="2"/>
  <c r="Z242" i="2"/>
  <c r="Z139" i="2"/>
  <c r="Z268" i="2"/>
  <c r="Z429" i="2"/>
  <c r="Z441" i="2"/>
  <c r="Z333" i="2"/>
  <c r="Z469" i="2"/>
  <c r="Z231" i="2"/>
  <c r="Z8" i="2"/>
  <c r="Z418" i="2"/>
  <c r="Z493" i="2"/>
  <c r="Z341" i="2"/>
  <c r="Z398" i="2"/>
  <c r="Z95" i="2"/>
  <c r="Z211" i="2"/>
  <c r="Z85" i="2"/>
  <c r="Z206" i="2"/>
  <c r="Z359" i="2"/>
  <c r="Z253" i="2"/>
  <c r="Z355" i="2"/>
  <c r="Z507" i="2"/>
  <c r="Z382" i="2"/>
  <c r="Z122" i="2"/>
  <c r="Z344" i="2"/>
  <c r="Z76" i="2"/>
  <c r="Z212" i="2"/>
  <c r="Z237" i="2"/>
  <c r="Z179" i="2"/>
  <c r="Z106" i="2"/>
  <c r="Z129" i="2"/>
  <c r="Z449" i="2"/>
  <c r="Z472" i="2"/>
  <c r="Z475" i="2"/>
  <c r="Z479" i="2"/>
  <c r="Z481" i="2"/>
  <c r="Z156" i="2"/>
  <c r="Z498" i="2"/>
  <c r="Z90" i="2"/>
  <c r="Z389" i="2"/>
  <c r="Z459" i="2"/>
  <c r="Z485" i="2"/>
  <c r="Z22" i="2"/>
  <c r="Z269" i="2"/>
  <c r="Z313" i="2"/>
  <c r="Z154" i="2"/>
  <c r="Z201" i="2"/>
  <c r="Z263" i="2"/>
  <c r="Z393" i="2"/>
  <c r="Z20" i="2"/>
  <c r="Z66" i="2"/>
  <c r="Z310" i="2"/>
  <c r="Z378" i="2"/>
  <c r="Z463" i="2"/>
  <c r="Z171" i="2"/>
  <c r="Z466" i="2"/>
  <c r="Z488" i="2"/>
  <c r="Z489" i="2"/>
  <c r="Z185" i="2"/>
  <c r="Z11" i="2"/>
  <c r="Z293" i="2"/>
  <c r="Z392" i="2"/>
  <c r="Z400" i="2"/>
  <c r="Z417" i="2"/>
  <c r="Z44" i="2"/>
  <c r="Z403" i="2"/>
  <c r="Z440" i="2"/>
  <c r="Z471" i="2"/>
  <c r="Z476" i="2"/>
  <c r="Z487" i="2"/>
  <c r="Z86" i="2"/>
  <c r="Z144" i="2"/>
  <c r="Z461" i="2"/>
  <c r="Z465" i="2"/>
  <c r="Z137" i="2"/>
  <c r="Z27" i="2"/>
  <c r="Z248" i="2"/>
  <c r="Z411" i="2"/>
  <c r="Z159" i="2"/>
  <c r="Z255" i="2"/>
  <c r="Z334" i="2"/>
  <c r="Z259" i="2"/>
  <c r="Z305" i="2"/>
  <c r="Z446" i="2"/>
  <c r="Z73" i="2"/>
  <c r="Z424" i="2"/>
  <c r="Z444" i="2"/>
  <c r="Z15" i="2"/>
  <c r="Z60" i="2"/>
  <c r="Z477" i="2"/>
  <c r="Z377" i="2"/>
  <c r="Z396" i="2"/>
  <c r="Z450" i="2"/>
  <c r="Z142" i="2"/>
  <c r="Z169" i="2"/>
  <c r="Z80" i="2"/>
  <c r="Z134" i="2"/>
  <c r="Z147" i="2"/>
  <c r="Z198" i="2"/>
  <c r="Z309" i="2"/>
  <c r="Z40" i="2"/>
  <c r="Z311" i="2"/>
  <c r="Z302" i="2"/>
  <c r="Z317" i="2"/>
  <c r="Z394" i="2"/>
  <c r="Z422" i="2"/>
  <c r="Z48" i="2"/>
  <c r="Z70" i="2"/>
  <c r="Z221" i="2"/>
  <c r="Z249" i="2"/>
  <c r="Z296" i="2"/>
  <c r="Z439" i="2"/>
  <c r="Z490" i="2"/>
  <c r="Z42" i="2"/>
  <c r="Z208" i="2"/>
  <c r="Z282" i="2"/>
  <c r="Z291" i="2"/>
  <c r="Z442" i="2"/>
  <c r="Z381" i="2"/>
  <c r="Z16" i="2"/>
  <c r="Z59" i="2"/>
  <c r="Z247" i="2"/>
  <c r="Z284" i="2"/>
  <c r="Z500" i="2"/>
  <c r="Z285" i="2"/>
  <c r="Z397" i="2"/>
  <c r="Z456" i="2"/>
  <c r="Z18" i="2"/>
  <c r="Z30" i="2"/>
  <c r="Z53" i="2"/>
  <c r="Z223" i="2"/>
  <c r="Z233" i="2"/>
  <c r="Z361" i="2"/>
  <c r="Z21" i="2"/>
  <c r="Z104" i="2"/>
  <c r="Z110" i="2"/>
  <c r="Z118" i="2"/>
  <c r="Z183" i="2"/>
  <c r="Z395" i="2"/>
  <c r="Z462" i="2"/>
  <c r="Z504" i="2"/>
  <c r="Z25" i="2"/>
  <c r="Z98" i="2"/>
  <c r="Z412" i="2"/>
  <c r="Z194" i="2"/>
  <c r="Z243" i="2"/>
  <c r="Z301" i="2"/>
  <c r="Z510" i="2"/>
  <c r="Z74" i="2"/>
  <c r="Z57" i="2"/>
  <c r="Z67" i="2"/>
  <c r="Z112" i="2"/>
  <c r="Z195" i="2"/>
  <c r="Z457" i="2"/>
  <c r="Z511" i="2"/>
  <c r="Z130" i="2"/>
  <c r="Z135" i="2"/>
  <c r="Z468" i="2"/>
  <c r="Z28" i="2"/>
  <c r="Z369" i="2"/>
  <c r="Z391" i="2"/>
  <c r="Z402" i="2"/>
  <c r="Z78" i="2"/>
  <c r="Z126" i="2"/>
  <c r="Z148" i="2"/>
  <c r="Z81" i="2"/>
  <c r="Z380" i="2"/>
  <c r="Z501" i="2"/>
  <c r="Z431" i="2"/>
  <c r="Z83" i="2"/>
  <c r="Z517" i="2"/>
  <c r="Z177" i="2"/>
  <c r="Z225" i="2"/>
  <c r="Z287" i="2"/>
  <c r="Z105" i="2"/>
  <c r="Z524" i="2"/>
  <c r="Z516" i="2"/>
  <c r="Z499" i="2"/>
  <c r="Z13" i="2"/>
  <c r="Z19" i="2"/>
  <c r="Z36" i="2"/>
  <c r="Z327" i="2"/>
  <c r="Z376" i="2"/>
  <c r="Z401" i="2"/>
  <c r="Z45" i="2"/>
  <c r="Z68" i="2"/>
  <c r="Z182" i="2"/>
  <c r="Z315" i="2"/>
  <c r="Z283" i="2"/>
  <c r="Z321" i="2"/>
  <c r="Z533" i="2"/>
  <c r="Z37" i="2"/>
  <c r="Z527" i="2"/>
  <c r="Z521" i="2"/>
  <c r="Z9" i="2"/>
  <c r="Z84" i="2"/>
  <c r="Z214" i="2"/>
  <c r="Z138" i="2"/>
  <c r="Z167" i="2"/>
  <c r="Z436" i="2"/>
  <c r="Z530" i="2"/>
  <c r="Z531" i="2"/>
  <c r="Z520" i="2"/>
  <c r="Z508" i="2"/>
  <c r="Z5" i="2"/>
  <c r="Z24" i="2"/>
  <c r="Z33" i="2"/>
  <c r="Z136" i="2"/>
  <c r="Z390" i="2"/>
  <c r="Z539" i="2"/>
  <c r="Z537" i="2"/>
  <c r="Z529" i="2"/>
  <c r="Z518" i="2"/>
  <c r="Z10" i="2"/>
  <c r="Z51" i="2"/>
  <c r="Z93" i="2"/>
  <c r="Z127" i="2"/>
  <c r="Z132" i="2"/>
  <c r="Z133" i="2"/>
  <c r="Z217" i="2"/>
  <c r="Z251" i="2"/>
  <c r="Z538" i="2"/>
  <c r="Z532" i="2"/>
  <c r="Z451" i="2"/>
  <c r="Z502" i="2"/>
  <c r="Z535" i="2"/>
  <c r="Z79" i="2"/>
  <c r="Z543" i="2"/>
  <c r="Z534" i="2"/>
  <c r="Z528" i="2"/>
  <c r="Z525" i="2"/>
  <c r="Z4" i="2"/>
  <c r="Z7" i="2"/>
  <c r="Z545" i="2"/>
  <c r="Z56" i="2"/>
  <c r="Z145" i="2"/>
  <c r="Z509" i="2"/>
  <c r="Z548" i="2"/>
  <c r="Z515" i="2"/>
  <c r="Z514" i="2"/>
  <c r="Z6" i="2"/>
  <c r="Z12" i="2"/>
  <c r="Z32" i="2"/>
  <c r="Z34" i="2"/>
  <c r="Z544" i="2"/>
  <c r="Z541" i="2"/>
  <c r="Z505" i="2"/>
  <c r="Z526" i="2"/>
  <c r="Z536" i="2"/>
  <c r="Z519" i="2"/>
  <c r="Z512" i="2"/>
  <c r="Z547" i="2"/>
  <c r="Z546" i="2"/>
  <c r="Z549" i="2"/>
  <c r="Z522" i="2"/>
  <c r="Z523" i="2"/>
  <c r="Z3" i="2"/>
  <c r="Z551" i="2"/>
  <c r="Z552" i="2"/>
  <c r="Z553" i="2"/>
  <c r="Y121" i="2"/>
  <c r="Y371" i="2"/>
  <c r="Y358" i="2"/>
  <c r="Y219" i="2"/>
  <c r="Y308" i="2"/>
  <c r="Y420" i="2"/>
  <c r="Y238" i="2"/>
  <c r="Y298" i="2"/>
  <c r="Y343" i="2"/>
  <c r="Y316" i="2"/>
  <c r="Y330" i="2"/>
  <c r="Y299" i="2"/>
  <c r="Y228" i="2"/>
  <c r="Y224" i="2"/>
  <c r="Y257" i="2"/>
  <c r="Y275" i="2"/>
  <c r="Y123" i="2"/>
  <c r="Y218" i="2"/>
  <c r="Y416" i="2"/>
  <c r="Y162" i="2"/>
  <c r="Y460" i="2"/>
  <c r="Y286" i="2"/>
  <c r="Y151" i="2"/>
  <c r="Y303" i="2"/>
  <c r="Y256" i="2"/>
  <c r="Y250" i="2"/>
  <c r="Y161" i="2"/>
  <c r="Y423" i="2"/>
  <c r="Y109" i="2"/>
  <c r="Y295" i="2"/>
  <c r="Y170" i="2"/>
  <c r="Y173" i="2"/>
  <c r="Y478" i="2"/>
  <c r="Y227" i="2"/>
  <c r="Y176" i="2"/>
  <c r="Y172" i="2"/>
  <c r="Y58" i="2"/>
  <c r="Y318" i="2"/>
  <c r="Y385" i="2"/>
  <c r="Y374" i="2"/>
  <c r="Y114" i="2"/>
  <c r="Y189" i="2"/>
  <c r="Y288" i="2"/>
  <c r="Y61" i="2"/>
  <c r="Y150" i="2"/>
  <c r="Y246" i="2"/>
  <c r="Y190" i="2"/>
  <c r="Y115" i="2"/>
  <c r="Y140" i="2"/>
  <c r="Y407" i="2"/>
  <c r="Y404" i="2"/>
  <c r="Y339" i="2"/>
  <c r="Y258" i="2"/>
  <c r="Y443" i="2"/>
  <c r="Y265" i="2"/>
  <c r="Y204" i="2"/>
  <c r="Y427" i="2"/>
  <c r="Y415" i="2"/>
  <c r="Y89" i="2"/>
  <c r="Y215" i="2"/>
  <c r="Y240" i="2"/>
  <c r="Y346" i="2"/>
  <c r="Y419" i="2"/>
  <c r="Y486" i="2"/>
  <c r="Y312" i="2"/>
  <c r="Y181" i="2"/>
  <c r="Y164" i="2"/>
  <c r="Y113" i="2"/>
  <c r="Y197" i="2"/>
  <c r="Y131" i="2"/>
  <c r="Y297" i="2"/>
  <c r="Y210" i="2"/>
  <c r="Y244" i="2"/>
  <c r="Y483" i="2"/>
  <c r="Y277" i="2"/>
  <c r="Y304" i="2"/>
  <c r="Y149" i="2"/>
  <c r="Y55" i="2"/>
  <c r="Y335" i="2"/>
  <c r="Y29" i="2"/>
  <c r="Y146" i="2"/>
  <c r="Y365" i="2"/>
  <c r="Y271" i="2"/>
  <c r="Y453" i="2"/>
  <c r="Y332" i="2"/>
  <c r="Y50" i="2"/>
  <c r="Y117" i="2"/>
  <c r="Y232" i="2"/>
  <c r="Y245" i="2"/>
  <c r="Y386" i="2"/>
  <c r="Y360" i="2"/>
  <c r="Y207" i="2"/>
  <c r="Y166" i="2"/>
  <c r="Y75" i="2"/>
  <c r="Y445" i="2"/>
  <c r="Y349" i="2"/>
  <c r="Y199" i="2"/>
  <c r="Y414" i="2"/>
  <c r="Y165" i="2"/>
  <c r="Y220" i="2"/>
  <c r="Y370" i="2"/>
  <c r="Y111" i="2"/>
  <c r="Y64" i="2"/>
  <c r="Y372" i="2"/>
  <c r="Y125" i="2"/>
  <c r="Y354" i="2"/>
  <c r="Y329" i="2"/>
  <c r="Y41" i="2"/>
  <c r="Y455" i="2"/>
  <c r="Y326" i="2"/>
  <c r="Y448" i="2"/>
  <c r="Y65" i="2"/>
  <c r="Y88" i="2"/>
  <c r="Y102" i="2"/>
  <c r="Y14" i="2"/>
  <c r="Y72" i="2"/>
  <c r="Y82" i="2"/>
  <c r="Y39" i="2"/>
  <c r="Y180" i="2"/>
  <c r="Y352" i="2"/>
  <c r="Y47" i="2"/>
  <c r="Y107" i="2"/>
  <c r="Y364" i="2"/>
  <c r="Y155" i="2"/>
  <c r="Y338" i="2"/>
  <c r="Y373" i="2"/>
  <c r="Y272" i="2"/>
  <c r="Y124" i="2"/>
  <c r="Y482" i="2"/>
  <c r="Y342" i="2"/>
  <c r="Y141" i="2"/>
  <c r="Y222" i="2"/>
  <c r="Y363" i="2"/>
  <c r="Y35" i="2"/>
  <c r="Y116" i="2"/>
  <c r="Y356" i="2"/>
  <c r="Y437" i="2"/>
  <c r="Y464" i="2"/>
  <c r="Y281" i="2"/>
  <c r="Y473" i="2"/>
  <c r="Y153" i="2"/>
  <c r="Y87" i="2"/>
  <c r="Y362" i="2"/>
  <c r="Y432" i="2"/>
  <c r="Y351" i="2"/>
  <c r="Y241" i="2"/>
  <c r="Y452" i="2"/>
  <c r="Y94" i="2"/>
  <c r="Y230" i="2"/>
  <c r="Y270" i="2"/>
  <c r="Y274" i="2"/>
  <c r="Y235" i="2"/>
  <c r="Y71" i="2"/>
  <c r="Y128" i="2"/>
  <c r="Y205" i="2"/>
  <c r="Y348" i="2"/>
  <c r="Y325" i="2"/>
  <c r="Y430" i="2"/>
  <c r="Y236" i="2"/>
  <c r="Y193" i="2"/>
  <c r="Y77" i="2"/>
  <c r="Y353" i="2"/>
  <c r="Y46" i="2"/>
  <c r="Y367" i="2"/>
  <c r="Y279" i="2"/>
  <c r="Y178" i="2"/>
  <c r="Y260" i="2"/>
  <c r="Y300" i="2"/>
  <c r="Y202" i="2"/>
  <c r="Y368" i="2"/>
  <c r="Y434" i="2"/>
  <c r="Y350" i="2"/>
  <c r="Y292" i="2"/>
  <c r="Y103" i="2"/>
  <c r="Y187" i="2"/>
  <c r="Y454" i="2"/>
  <c r="Y540" i="2"/>
  <c r="Y168" i="2"/>
  <c r="Y203" i="2"/>
  <c r="Y474" i="2"/>
  <c r="Y188" i="2"/>
  <c r="Y347" i="2"/>
  <c r="Y54" i="2"/>
  <c r="Y229" i="2"/>
  <c r="Y410" i="2"/>
  <c r="Y322" i="2"/>
  <c r="Y254" i="2"/>
  <c r="Y276" i="2"/>
  <c r="Y290" i="2"/>
  <c r="Y494" i="2"/>
  <c r="Y174" i="2"/>
  <c r="Y375" i="2"/>
  <c r="Y158" i="2"/>
  <c r="Y366" i="2"/>
  <c r="Y550" i="2"/>
  <c r="Y470" i="2"/>
  <c r="Y184" i="2"/>
  <c r="Y17" i="2"/>
  <c r="Y99" i="2"/>
  <c r="Y426" i="2"/>
  <c r="Y503" i="2"/>
  <c r="Y91" i="2"/>
  <c r="Y484" i="2"/>
  <c r="Y96" i="2"/>
  <c r="Y388" i="2"/>
  <c r="Y43" i="2"/>
  <c r="Y491" i="2"/>
  <c r="Y513" i="2"/>
  <c r="Y52" i="2"/>
  <c r="Y413" i="2"/>
  <c r="Y542" i="2"/>
  <c r="Y384" i="2"/>
  <c r="Y261" i="2"/>
  <c r="Y278" i="2"/>
  <c r="Y328" i="2"/>
  <c r="Y492" i="2"/>
  <c r="Y26" i="2"/>
  <c r="Y252" i="2"/>
  <c r="Y428" i="2"/>
  <c r="Y506" i="2"/>
  <c r="Y266" i="2"/>
  <c r="Y438" i="2"/>
  <c r="Y100" i="2"/>
  <c r="Y280" i="2"/>
  <c r="Y289" i="2"/>
  <c r="Y92" i="2"/>
  <c r="Y357" i="2"/>
  <c r="Y323" i="2"/>
  <c r="Y467" i="2"/>
  <c r="Y497" i="2"/>
  <c r="Y196" i="2"/>
  <c r="Y409" i="2"/>
  <c r="Y108" i="2"/>
  <c r="Y69" i="2"/>
  <c r="Y383" i="2"/>
  <c r="Y307" i="2"/>
  <c r="Y421" i="2"/>
  <c r="Y209" i="2"/>
  <c r="Y267" i="2"/>
  <c r="Y435" i="2"/>
  <c r="Y157" i="2"/>
  <c r="Y31" i="2"/>
  <c r="Y49" i="2"/>
  <c r="Y345" i="2"/>
  <c r="Y62" i="2"/>
  <c r="Y319" i="2"/>
  <c r="Y23" i="2"/>
  <c r="Y239" i="2"/>
  <c r="Y406" i="2"/>
  <c r="Y143" i="2"/>
  <c r="Y458" i="2"/>
  <c r="Y63" i="2"/>
  <c r="Y387" i="2"/>
  <c r="Y38" i="2"/>
  <c r="Y234" i="2"/>
  <c r="Y101" i="2"/>
  <c r="Y425" i="2"/>
  <c r="Y336" i="2"/>
  <c r="Y433" i="2"/>
  <c r="Y160" i="2"/>
  <c r="Y191" i="2"/>
  <c r="Y340" i="2"/>
  <c r="Y120" i="2"/>
  <c r="Y273" i="2"/>
  <c r="Y175" i="2"/>
  <c r="Y399" i="2"/>
  <c r="Y495" i="2"/>
  <c r="Y294" i="2"/>
  <c r="Y306" i="2"/>
  <c r="Y496" i="2"/>
  <c r="Y408" i="2"/>
  <c r="Y337" i="2"/>
  <c r="Y447" i="2"/>
  <c r="Y213" i="2"/>
  <c r="Y331" i="2"/>
  <c r="Y119" i="2"/>
  <c r="Y192" i="2"/>
  <c r="Y216" i="2"/>
  <c r="Y405" i="2"/>
  <c r="Y163" i="2"/>
  <c r="Y97" i="2"/>
  <c r="Y320" i="2"/>
  <c r="Y480" i="2"/>
  <c r="Y314" i="2"/>
  <c r="Y264" i="2"/>
  <c r="Y152" i="2"/>
  <c r="Y200" i="2"/>
  <c r="Y324" i="2"/>
  <c r="Y226" i="2"/>
  <c r="Y262" i="2"/>
  <c r="Y186" i="2"/>
  <c r="Y242" i="2"/>
  <c r="Y139" i="2"/>
  <c r="Y268" i="2"/>
  <c r="Y429" i="2"/>
  <c r="Y441" i="2"/>
  <c r="Y333" i="2"/>
  <c r="Y469" i="2"/>
  <c r="Y231" i="2"/>
  <c r="Y8" i="2"/>
  <c r="Y418" i="2"/>
  <c r="Y493" i="2"/>
  <c r="Y341" i="2"/>
  <c r="Y398" i="2"/>
  <c r="Y95" i="2"/>
  <c r="Y211" i="2"/>
  <c r="Y85" i="2"/>
  <c r="Y206" i="2"/>
  <c r="Y359" i="2"/>
  <c r="Y253" i="2"/>
  <c r="Y355" i="2"/>
  <c r="Y507" i="2"/>
  <c r="Y382" i="2"/>
  <c r="Y122" i="2"/>
  <c r="Y344" i="2"/>
  <c r="Y76" i="2"/>
  <c r="Y212" i="2"/>
  <c r="Y237" i="2"/>
  <c r="Y179" i="2"/>
  <c r="Y106" i="2"/>
  <c r="Y129" i="2"/>
  <c r="Y449" i="2"/>
  <c r="Y472" i="2"/>
  <c r="Y475" i="2"/>
  <c r="Y479" i="2"/>
  <c r="Y481" i="2"/>
  <c r="Y156" i="2"/>
  <c r="Y498" i="2"/>
  <c r="Y90" i="2"/>
  <c r="Y389" i="2"/>
  <c r="Y459" i="2"/>
  <c r="Y485" i="2"/>
  <c r="Y22" i="2"/>
  <c r="Y269" i="2"/>
  <c r="Y313" i="2"/>
  <c r="Y154" i="2"/>
  <c r="Y201" i="2"/>
  <c r="Y263" i="2"/>
  <c r="Y393" i="2"/>
  <c r="Y20" i="2"/>
  <c r="Y66" i="2"/>
  <c r="Y310" i="2"/>
  <c r="Y378" i="2"/>
  <c r="Y463" i="2"/>
  <c r="Y171" i="2"/>
  <c r="Y466" i="2"/>
  <c r="Y488" i="2"/>
  <c r="Y489" i="2"/>
  <c r="Y185" i="2"/>
  <c r="Y11" i="2"/>
  <c r="Y293" i="2"/>
  <c r="Y392" i="2"/>
  <c r="Y400" i="2"/>
  <c r="Y417" i="2"/>
  <c r="Y44" i="2"/>
  <c r="Y403" i="2"/>
  <c r="Y440" i="2"/>
  <c r="Y471" i="2"/>
  <c r="Y476" i="2"/>
  <c r="Y487" i="2"/>
  <c r="Y86" i="2"/>
  <c r="Y144" i="2"/>
  <c r="Y461" i="2"/>
  <c r="Y465" i="2"/>
  <c r="Y137" i="2"/>
  <c r="Y27" i="2"/>
  <c r="Y248" i="2"/>
  <c r="Y411" i="2"/>
  <c r="Y159" i="2"/>
  <c r="Y255" i="2"/>
  <c r="Y334" i="2"/>
  <c r="Y259" i="2"/>
  <c r="Y305" i="2"/>
  <c r="Y446" i="2"/>
  <c r="Y73" i="2"/>
  <c r="Y424" i="2"/>
  <c r="Y444" i="2"/>
  <c r="Y15" i="2"/>
  <c r="Y60" i="2"/>
  <c r="Y477" i="2"/>
  <c r="Y377" i="2"/>
  <c r="Y396" i="2"/>
  <c r="Y450" i="2"/>
  <c r="Y142" i="2"/>
  <c r="Y169" i="2"/>
  <c r="Y80" i="2"/>
  <c r="Y134" i="2"/>
  <c r="Y147" i="2"/>
  <c r="Y198" i="2"/>
  <c r="Y309" i="2"/>
  <c r="Y40" i="2"/>
  <c r="Y311" i="2"/>
  <c r="Y302" i="2"/>
  <c r="Y317" i="2"/>
  <c r="Y394" i="2"/>
  <c r="Y422" i="2"/>
  <c r="Y48" i="2"/>
  <c r="Y70" i="2"/>
  <c r="Y221" i="2"/>
  <c r="Y249" i="2"/>
  <c r="Y296" i="2"/>
  <c r="Y439" i="2"/>
  <c r="Y490" i="2"/>
  <c r="Y42" i="2"/>
  <c r="Y208" i="2"/>
  <c r="Y282" i="2"/>
  <c r="Y291" i="2"/>
  <c r="Y442" i="2"/>
  <c r="Y381" i="2"/>
  <c r="Y16" i="2"/>
  <c r="Y59" i="2"/>
  <c r="Y247" i="2"/>
  <c r="Y284" i="2"/>
  <c r="Y500" i="2"/>
  <c r="Y285" i="2"/>
  <c r="Y397" i="2"/>
  <c r="Y456" i="2"/>
  <c r="Y18" i="2"/>
  <c r="Y30" i="2"/>
  <c r="Y53" i="2"/>
  <c r="Y223" i="2"/>
  <c r="Y233" i="2"/>
  <c r="Y361" i="2"/>
  <c r="Y21" i="2"/>
  <c r="Y104" i="2"/>
  <c r="Y110" i="2"/>
  <c r="Y118" i="2"/>
  <c r="Y183" i="2"/>
  <c r="Y395" i="2"/>
  <c r="Y462" i="2"/>
  <c r="Y504" i="2"/>
  <c r="Y25" i="2"/>
  <c r="Y98" i="2"/>
  <c r="Y412" i="2"/>
  <c r="Y194" i="2"/>
  <c r="Y243" i="2"/>
  <c r="Y301" i="2"/>
  <c r="Y510" i="2"/>
  <c r="Y74" i="2"/>
  <c r="Y57" i="2"/>
  <c r="Y67" i="2"/>
  <c r="Y112" i="2"/>
  <c r="Y195" i="2"/>
  <c r="Y457" i="2"/>
  <c r="Y511" i="2"/>
  <c r="Y130" i="2"/>
  <c r="Y135" i="2"/>
  <c r="Y468" i="2"/>
  <c r="Y28" i="2"/>
  <c r="Y369" i="2"/>
  <c r="Y391" i="2"/>
  <c r="Y402" i="2"/>
  <c r="Y78" i="2"/>
  <c r="Y126" i="2"/>
  <c r="Y148" i="2"/>
  <c r="Y81" i="2"/>
  <c r="Y380" i="2"/>
  <c r="Y501" i="2"/>
  <c r="Y431" i="2"/>
  <c r="Y83" i="2"/>
  <c r="Y517" i="2"/>
  <c r="Y177" i="2"/>
  <c r="Y225" i="2"/>
  <c r="Y287" i="2"/>
  <c r="Y105" i="2"/>
  <c r="Y524" i="2"/>
  <c r="Y516" i="2"/>
  <c r="Y499" i="2"/>
  <c r="Y13" i="2"/>
  <c r="Y19" i="2"/>
  <c r="Y36" i="2"/>
  <c r="Y327" i="2"/>
  <c r="Y376" i="2"/>
  <c r="Y401" i="2"/>
  <c r="Y45" i="2"/>
  <c r="Y68" i="2"/>
  <c r="Y182" i="2"/>
  <c r="Y315" i="2"/>
  <c r="Y283" i="2"/>
  <c r="Y321" i="2"/>
  <c r="Y533" i="2"/>
  <c r="Y37" i="2"/>
  <c r="Y527" i="2"/>
  <c r="Y521" i="2"/>
  <c r="Y9" i="2"/>
  <c r="Y84" i="2"/>
  <c r="Y214" i="2"/>
  <c r="Y138" i="2"/>
  <c r="Y167" i="2"/>
  <c r="Y436" i="2"/>
  <c r="Y530" i="2"/>
  <c r="Y531" i="2"/>
  <c r="Y520" i="2"/>
  <c r="Y508" i="2"/>
  <c r="Y5" i="2"/>
  <c r="Y24" i="2"/>
  <c r="Y33" i="2"/>
  <c r="Y136" i="2"/>
  <c r="Y390" i="2"/>
  <c r="Y539" i="2"/>
  <c r="Y537" i="2"/>
  <c r="Y529" i="2"/>
  <c r="Y518" i="2"/>
  <c r="Y10" i="2"/>
  <c r="Y51" i="2"/>
  <c r="Y93" i="2"/>
  <c r="Y127" i="2"/>
  <c r="Y132" i="2"/>
  <c r="Y133" i="2"/>
  <c r="Y217" i="2"/>
  <c r="Y251" i="2"/>
  <c r="Y538" i="2"/>
  <c r="Y532" i="2"/>
  <c r="Y451" i="2"/>
  <c r="Y502" i="2"/>
  <c r="Y535" i="2"/>
  <c r="Y79" i="2"/>
  <c r="Y543" i="2"/>
  <c r="Y534" i="2"/>
  <c r="Y528" i="2"/>
  <c r="Y525" i="2"/>
  <c r="Y4" i="2"/>
  <c r="Y7" i="2"/>
  <c r="Y545" i="2"/>
  <c r="Y56" i="2"/>
  <c r="Y145" i="2"/>
  <c r="Y509" i="2"/>
  <c r="Y548" i="2"/>
  <c r="Y515" i="2"/>
  <c r="Y514" i="2"/>
  <c r="Y6" i="2"/>
  <c r="Y12" i="2"/>
  <c r="Y32" i="2"/>
  <c r="Y34" i="2"/>
  <c r="Y544" i="2"/>
  <c r="Y541" i="2"/>
  <c r="Y505" i="2"/>
  <c r="Y526" i="2"/>
  <c r="Y536" i="2"/>
  <c r="Y519" i="2"/>
  <c r="Y512" i="2"/>
  <c r="Y547" i="2"/>
  <c r="Y546" i="2"/>
  <c r="Y549" i="2"/>
  <c r="Y522" i="2"/>
  <c r="Y523" i="2"/>
  <c r="Y3" i="2"/>
  <c r="Y551" i="2"/>
  <c r="Y552" i="2"/>
  <c r="Y553" i="2"/>
  <c r="AB379" i="2"/>
  <c r="AA379" i="2"/>
  <c r="Z379" i="2"/>
  <c r="Y379" i="2"/>
  <c r="X121" i="2"/>
  <c r="X371" i="2"/>
  <c r="X358" i="2"/>
  <c r="X219" i="2"/>
  <c r="X308" i="2"/>
  <c r="X420" i="2"/>
  <c r="X238" i="2"/>
  <c r="X298" i="2"/>
  <c r="X343" i="2"/>
  <c r="X316" i="2"/>
  <c r="X330" i="2"/>
  <c r="X299" i="2"/>
  <c r="X228" i="2"/>
  <c r="X224" i="2"/>
  <c r="X257" i="2"/>
  <c r="X275" i="2"/>
  <c r="X123" i="2"/>
  <c r="X218" i="2"/>
  <c r="X416" i="2"/>
  <c r="X162" i="2"/>
  <c r="X460" i="2"/>
  <c r="X286" i="2"/>
  <c r="X151" i="2"/>
  <c r="X303" i="2"/>
  <c r="X256" i="2"/>
  <c r="X250" i="2"/>
  <c r="X161" i="2"/>
  <c r="X423" i="2"/>
  <c r="X109" i="2"/>
  <c r="X295" i="2"/>
  <c r="X170" i="2"/>
  <c r="X173" i="2"/>
  <c r="X478" i="2"/>
  <c r="X227" i="2"/>
  <c r="X176" i="2"/>
  <c r="X172" i="2"/>
  <c r="X58" i="2"/>
  <c r="X318" i="2"/>
  <c r="X385" i="2"/>
  <c r="X374" i="2"/>
  <c r="X114" i="2"/>
  <c r="X189" i="2"/>
  <c r="X288" i="2"/>
  <c r="X61" i="2"/>
  <c r="X150" i="2"/>
  <c r="X246" i="2"/>
  <c r="X190" i="2"/>
  <c r="X115" i="2"/>
  <c r="X140" i="2"/>
  <c r="X407" i="2"/>
  <c r="X404" i="2"/>
  <c r="X339" i="2"/>
  <c r="X258" i="2"/>
  <c r="X443" i="2"/>
  <c r="X265" i="2"/>
  <c r="X204" i="2"/>
  <c r="X427" i="2"/>
  <c r="X415" i="2"/>
  <c r="X89" i="2"/>
  <c r="X215" i="2"/>
  <c r="X240" i="2"/>
  <c r="X346" i="2"/>
  <c r="X419" i="2"/>
  <c r="X486" i="2"/>
  <c r="X312" i="2"/>
  <c r="X181" i="2"/>
  <c r="X164" i="2"/>
  <c r="X113" i="2"/>
  <c r="X197" i="2"/>
  <c r="X131" i="2"/>
  <c r="X297" i="2"/>
  <c r="X210" i="2"/>
  <c r="X244" i="2"/>
  <c r="X483" i="2"/>
  <c r="X277" i="2"/>
  <c r="X304" i="2"/>
  <c r="X149" i="2"/>
  <c r="X55" i="2"/>
  <c r="X335" i="2"/>
  <c r="X29" i="2"/>
  <c r="X146" i="2"/>
  <c r="X365" i="2"/>
  <c r="X271" i="2"/>
  <c r="X453" i="2"/>
  <c r="X332" i="2"/>
  <c r="X50" i="2"/>
  <c r="X117" i="2"/>
  <c r="X232" i="2"/>
  <c r="X245" i="2"/>
  <c r="X386" i="2"/>
  <c r="X360" i="2"/>
  <c r="X207" i="2"/>
  <c r="X166" i="2"/>
  <c r="X75" i="2"/>
  <c r="X445" i="2"/>
  <c r="X349" i="2"/>
  <c r="X199" i="2"/>
  <c r="X414" i="2"/>
  <c r="X165" i="2"/>
  <c r="X220" i="2"/>
  <c r="X370" i="2"/>
  <c r="X111" i="2"/>
  <c r="X64" i="2"/>
  <c r="X372" i="2"/>
  <c r="X125" i="2"/>
  <c r="X354" i="2"/>
  <c r="X329" i="2"/>
  <c r="X41" i="2"/>
  <c r="X455" i="2"/>
  <c r="X326" i="2"/>
  <c r="X448" i="2"/>
  <c r="X65" i="2"/>
  <c r="X88" i="2"/>
  <c r="X102" i="2"/>
  <c r="X14" i="2"/>
  <c r="X72" i="2"/>
  <c r="X82" i="2"/>
  <c r="X39" i="2"/>
  <c r="X180" i="2"/>
  <c r="X352" i="2"/>
  <c r="X47" i="2"/>
  <c r="X107" i="2"/>
  <c r="X364" i="2"/>
  <c r="X155" i="2"/>
  <c r="X338" i="2"/>
  <c r="X373" i="2"/>
  <c r="X272" i="2"/>
  <c r="X124" i="2"/>
  <c r="X482" i="2"/>
  <c r="X342" i="2"/>
  <c r="X141" i="2"/>
  <c r="X222" i="2"/>
  <c r="X363" i="2"/>
  <c r="X35" i="2"/>
  <c r="X116" i="2"/>
  <c r="X356" i="2"/>
  <c r="X437" i="2"/>
  <c r="X464" i="2"/>
  <c r="X281" i="2"/>
  <c r="X473" i="2"/>
  <c r="X153" i="2"/>
  <c r="X87" i="2"/>
  <c r="X362" i="2"/>
  <c r="X432" i="2"/>
  <c r="X351" i="2"/>
  <c r="X241" i="2"/>
  <c r="X452" i="2"/>
  <c r="X94" i="2"/>
  <c r="X230" i="2"/>
  <c r="X270" i="2"/>
  <c r="X274" i="2"/>
  <c r="X235" i="2"/>
  <c r="X71" i="2"/>
  <c r="X128" i="2"/>
  <c r="X205" i="2"/>
  <c r="X348" i="2"/>
  <c r="X325" i="2"/>
  <c r="X430" i="2"/>
  <c r="X236" i="2"/>
  <c r="X193" i="2"/>
  <c r="X77" i="2"/>
  <c r="X353" i="2"/>
  <c r="X46" i="2"/>
  <c r="X367" i="2"/>
  <c r="X279" i="2"/>
  <c r="X178" i="2"/>
  <c r="X260" i="2"/>
  <c r="X300" i="2"/>
  <c r="X202" i="2"/>
  <c r="X368" i="2"/>
  <c r="X434" i="2"/>
  <c r="X350" i="2"/>
  <c r="X292" i="2"/>
  <c r="X103" i="2"/>
  <c r="X187" i="2"/>
  <c r="X454" i="2"/>
  <c r="X540" i="2"/>
  <c r="X168" i="2"/>
  <c r="X203" i="2"/>
  <c r="X474" i="2"/>
  <c r="X188" i="2"/>
  <c r="X347" i="2"/>
  <c r="X54" i="2"/>
  <c r="X229" i="2"/>
  <c r="X410" i="2"/>
  <c r="X322" i="2"/>
  <c r="X254" i="2"/>
  <c r="X276" i="2"/>
  <c r="X290" i="2"/>
  <c r="X494" i="2"/>
  <c r="X174" i="2"/>
  <c r="X375" i="2"/>
  <c r="X158" i="2"/>
  <c r="X366" i="2"/>
  <c r="X550" i="2"/>
  <c r="X470" i="2"/>
  <c r="X184" i="2"/>
  <c r="X17" i="2"/>
  <c r="X99" i="2"/>
  <c r="X426" i="2"/>
  <c r="X503" i="2"/>
  <c r="X91" i="2"/>
  <c r="X484" i="2"/>
  <c r="X96" i="2"/>
  <c r="X388" i="2"/>
  <c r="X43" i="2"/>
  <c r="X491" i="2"/>
  <c r="X513" i="2"/>
  <c r="X52" i="2"/>
  <c r="X413" i="2"/>
  <c r="X542" i="2"/>
  <c r="X384" i="2"/>
  <c r="X261" i="2"/>
  <c r="X278" i="2"/>
  <c r="X328" i="2"/>
  <c r="X492" i="2"/>
  <c r="X26" i="2"/>
  <c r="X252" i="2"/>
  <c r="X428" i="2"/>
  <c r="X506" i="2"/>
  <c r="X266" i="2"/>
  <c r="X438" i="2"/>
  <c r="X100" i="2"/>
  <c r="X280" i="2"/>
  <c r="X289" i="2"/>
  <c r="X92" i="2"/>
  <c r="X357" i="2"/>
  <c r="X323" i="2"/>
  <c r="X467" i="2"/>
  <c r="X497" i="2"/>
  <c r="X196" i="2"/>
  <c r="X409" i="2"/>
  <c r="X108" i="2"/>
  <c r="X69" i="2"/>
  <c r="X383" i="2"/>
  <c r="X307" i="2"/>
  <c r="X421" i="2"/>
  <c r="X209" i="2"/>
  <c r="X267" i="2"/>
  <c r="X435" i="2"/>
  <c r="X157" i="2"/>
  <c r="X31" i="2"/>
  <c r="X49" i="2"/>
  <c r="X345" i="2"/>
  <c r="X62" i="2"/>
  <c r="X319" i="2"/>
  <c r="X23" i="2"/>
  <c r="X239" i="2"/>
  <c r="X406" i="2"/>
  <c r="X143" i="2"/>
  <c r="X458" i="2"/>
  <c r="X63" i="2"/>
  <c r="X387" i="2"/>
  <c r="X38" i="2"/>
  <c r="X234" i="2"/>
  <c r="X101" i="2"/>
  <c r="X425" i="2"/>
  <c r="X336" i="2"/>
  <c r="X433" i="2"/>
  <c r="X160" i="2"/>
  <c r="X191" i="2"/>
  <c r="X340" i="2"/>
  <c r="X120" i="2"/>
  <c r="X273" i="2"/>
  <c r="X175" i="2"/>
  <c r="X399" i="2"/>
  <c r="X495" i="2"/>
  <c r="X294" i="2"/>
  <c r="X306" i="2"/>
  <c r="X496" i="2"/>
  <c r="X408" i="2"/>
  <c r="X337" i="2"/>
  <c r="X447" i="2"/>
  <c r="X213" i="2"/>
  <c r="X331" i="2"/>
  <c r="X119" i="2"/>
  <c r="X192" i="2"/>
  <c r="X216" i="2"/>
  <c r="X405" i="2"/>
  <c r="X163" i="2"/>
  <c r="X97" i="2"/>
  <c r="X320" i="2"/>
  <c r="X480" i="2"/>
  <c r="X314" i="2"/>
  <c r="X264" i="2"/>
  <c r="X152" i="2"/>
  <c r="X200" i="2"/>
  <c r="X324" i="2"/>
  <c r="X226" i="2"/>
  <c r="X262" i="2"/>
  <c r="X186" i="2"/>
  <c r="X242" i="2"/>
  <c r="X139" i="2"/>
  <c r="X268" i="2"/>
  <c r="X429" i="2"/>
  <c r="X441" i="2"/>
  <c r="X333" i="2"/>
  <c r="X469" i="2"/>
  <c r="X231" i="2"/>
  <c r="X8" i="2"/>
  <c r="X418" i="2"/>
  <c r="X493" i="2"/>
  <c r="X341" i="2"/>
  <c r="X398" i="2"/>
  <c r="X95" i="2"/>
  <c r="X211" i="2"/>
  <c r="X85" i="2"/>
  <c r="X206" i="2"/>
  <c r="X359" i="2"/>
  <c r="X253" i="2"/>
  <c r="X355" i="2"/>
  <c r="X507" i="2"/>
  <c r="X382" i="2"/>
  <c r="X122" i="2"/>
  <c r="X344" i="2"/>
  <c r="X76" i="2"/>
  <c r="X212" i="2"/>
  <c r="X237" i="2"/>
  <c r="X179" i="2"/>
  <c r="X106" i="2"/>
  <c r="X129" i="2"/>
  <c r="X449" i="2"/>
  <c r="X472" i="2"/>
  <c r="X475" i="2"/>
  <c r="X479" i="2"/>
  <c r="X481" i="2"/>
  <c r="X156" i="2"/>
  <c r="X498" i="2"/>
  <c r="X90" i="2"/>
  <c r="X389" i="2"/>
  <c r="X459" i="2"/>
  <c r="X485" i="2"/>
  <c r="X22" i="2"/>
  <c r="X269" i="2"/>
  <c r="X313" i="2"/>
  <c r="X154" i="2"/>
  <c r="X201" i="2"/>
  <c r="X263" i="2"/>
  <c r="X393" i="2"/>
  <c r="X20" i="2"/>
  <c r="X66" i="2"/>
  <c r="X310" i="2"/>
  <c r="X378" i="2"/>
  <c r="X463" i="2"/>
  <c r="X171" i="2"/>
  <c r="X466" i="2"/>
  <c r="X488" i="2"/>
  <c r="X489" i="2"/>
  <c r="X185" i="2"/>
  <c r="X11" i="2"/>
  <c r="X293" i="2"/>
  <c r="X392" i="2"/>
  <c r="X400" i="2"/>
  <c r="X417" i="2"/>
  <c r="X44" i="2"/>
  <c r="X403" i="2"/>
  <c r="X440" i="2"/>
  <c r="X471" i="2"/>
  <c r="X476" i="2"/>
  <c r="X487" i="2"/>
  <c r="X86" i="2"/>
  <c r="X144" i="2"/>
  <c r="X461" i="2"/>
  <c r="X465" i="2"/>
  <c r="X137" i="2"/>
  <c r="X27" i="2"/>
  <c r="X248" i="2"/>
  <c r="X411" i="2"/>
  <c r="X159" i="2"/>
  <c r="X255" i="2"/>
  <c r="X334" i="2"/>
  <c r="X259" i="2"/>
  <c r="X305" i="2"/>
  <c r="X446" i="2"/>
  <c r="X73" i="2"/>
  <c r="X424" i="2"/>
  <c r="X444" i="2"/>
  <c r="X60" i="2"/>
  <c r="X477" i="2"/>
  <c r="X377" i="2"/>
  <c r="X396" i="2"/>
  <c r="X450" i="2"/>
  <c r="X142" i="2"/>
  <c r="X169" i="2"/>
  <c r="X80" i="2"/>
  <c r="X134" i="2"/>
  <c r="X147" i="2"/>
  <c r="X198" i="2"/>
  <c r="X309" i="2"/>
  <c r="X40" i="2"/>
  <c r="X311" i="2"/>
  <c r="X302" i="2"/>
  <c r="X317" i="2"/>
  <c r="X394" i="2"/>
  <c r="X422" i="2"/>
  <c r="X48" i="2"/>
  <c r="X70" i="2"/>
  <c r="X221" i="2"/>
  <c r="X249" i="2"/>
  <c r="X296" i="2"/>
  <c r="X439" i="2"/>
  <c r="X490" i="2"/>
  <c r="X42" i="2"/>
  <c r="X208" i="2"/>
  <c r="X282" i="2"/>
  <c r="X291" i="2"/>
  <c r="X442" i="2"/>
  <c r="X381" i="2"/>
  <c r="X16" i="2"/>
  <c r="X59" i="2"/>
  <c r="X247" i="2"/>
  <c r="X284" i="2"/>
  <c r="X500" i="2"/>
  <c r="X285" i="2"/>
  <c r="X397" i="2"/>
  <c r="X456" i="2"/>
  <c r="X18" i="2"/>
  <c r="X30" i="2"/>
  <c r="X53" i="2"/>
  <c r="X223" i="2"/>
  <c r="X233" i="2"/>
  <c r="X361" i="2"/>
  <c r="X21" i="2"/>
  <c r="X104" i="2"/>
  <c r="X110" i="2"/>
  <c r="X118" i="2"/>
  <c r="X183" i="2"/>
  <c r="X395" i="2"/>
  <c r="X462" i="2"/>
  <c r="X504" i="2"/>
  <c r="X25" i="2"/>
  <c r="X98" i="2"/>
  <c r="X412" i="2"/>
  <c r="X194" i="2"/>
  <c r="X243" i="2"/>
  <c r="X301" i="2"/>
  <c r="X510" i="2"/>
  <c r="X74" i="2"/>
  <c r="X57" i="2"/>
  <c r="X67" i="2"/>
  <c r="X112" i="2"/>
  <c r="X195" i="2"/>
  <c r="X457" i="2"/>
  <c r="X511" i="2"/>
  <c r="X130" i="2"/>
  <c r="X135" i="2"/>
  <c r="X468" i="2"/>
  <c r="X28" i="2"/>
  <c r="X369" i="2"/>
  <c r="X391" i="2"/>
  <c r="X402" i="2"/>
  <c r="X78" i="2"/>
  <c r="X126" i="2"/>
  <c r="X148" i="2"/>
  <c r="X81" i="2"/>
  <c r="X380" i="2"/>
  <c r="X501" i="2"/>
  <c r="X431" i="2"/>
  <c r="X83" i="2"/>
  <c r="X517" i="2"/>
  <c r="X177" i="2"/>
  <c r="X225" i="2"/>
  <c r="X287" i="2"/>
  <c r="X105" i="2"/>
  <c r="X524" i="2"/>
  <c r="X516" i="2"/>
  <c r="X499" i="2"/>
  <c r="X13" i="2"/>
  <c r="X19" i="2"/>
  <c r="X36" i="2"/>
  <c r="X327" i="2"/>
  <c r="X376" i="2"/>
  <c r="X401" i="2"/>
  <c r="X45" i="2"/>
  <c r="X68" i="2"/>
  <c r="X182" i="2"/>
  <c r="X315" i="2"/>
  <c r="X283" i="2"/>
  <c r="X321" i="2"/>
  <c r="X533" i="2"/>
  <c r="X37" i="2"/>
  <c r="X527" i="2"/>
  <c r="X521" i="2"/>
  <c r="X9" i="2"/>
  <c r="X84" i="2"/>
  <c r="X214" i="2"/>
  <c r="X138" i="2"/>
  <c r="X167" i="2"/>
  <c r="X436" i="2"/>
  <c r="X530" i="2"/>
  <c r="X531" i="2"/>
  <c r="X520" i="2"/>
  <c r="X508" i="2"/>
  <c r="X5" i="2"/>
  <c r="X24" i="2"/>
  <c r="X33" i="2"/>
  <c r="X136" i="2"/>
  <c r="X390" i="2"/>
  <c r="X539" i="2"/>
  <c r="X537" i="2"/>
  <c r="X529" i="2"/>
  <c r="X518" i="2"/>
  <c r="X10" i="2"/>
  <c r="X51" i="2"/>
  <c r="X93" i="2"/>
  <c r="X127" i="2"/>
  <c r="X132" i="2"/>
  <c r="X133" i="2"/>
  <c r="X217" i="2"/>
  <c r="X251" i="2"/>
  <c r="X538" i="2"/>
  <c r="X532" i="2"/>
  <c r="X451" i="2"/>
  <c r="X502" i="2"/>
  <c r="X535" i="2"/>
  <c r="X79" i="2"/>
  <c r="X543" i="2"/>
  <c r="X534" i="2"/>
  <c r="X528" i="2"/>
  <c r="X525" i="2"/>
  <c r="X4" i="2"/>
  <c r="X7" i="2"/>
  <c r="X545" i="2"/>
  <c r="X56" i="2"/>
  <c r="X145" i="2"/>
  <c r="X509" i="2"/>
  <c r="X548" i="2"/>
  <c r="X515" i="2"/>
  <c r="X514" i="2"/>
  <c r="X6" i="2"/>
  <c r="X12" i="2"/>
  <c r="X32" i="2"/>
  <c r="X34" i="2"/>
  <c r="X544" i="2"/>
  <c r="X541" i="2"/>
  <c r="X505" i="2"/>
  <c r="X526" i="2"/>
  <c r="X536" i="2"/>
  <c r="X519" i="2"/>
  <c r="X512" i="2"/>
  <c r="X547" i="2"/>
  <c r="X546" i="2"/>
  <c r="X549" i="2"/>
  <c r="X522" i="2"/>
  <c r="X523" i="2"/>
  <c r="X3" i="2"/>
  <c r="X551" i="2"/>
  <c r="X552" i="2"/>
  <c r="X553" i="2"/>
  <c r="X379" i="2"/>
  <c r="D230" i="1"/>
  <c r="D272" i="1"/>
  <c r="D621" i="1"/>
  <c r="D606" i="1"/>
  <c r="D291" i="1"/>
  <c r="D473" i="1"/>
  <c r="D539" i="1"/>
  <c r="D474" i="1"/>
  <c r="D25" i="1"/>
  <c r="D156" i="1"/>
  <c r="D26" i="1"/>
  <c r="D27" i="1"/>
  <c r="D354" i="1"/>
  <c r="D231" i="1"/>
  <c r="D175" i="1"/>
  <c r="D243" i="1"/>
  <c r="D28" i="1"/>
  <c r="D118" i="1"/>
  <c r="D414" i="1"/>
  <c r="D29" i="1"/>
  <c r="D415" i="1"/>
  <c r="D438" i="1"/>
  <c r="D355" i="1"/>
  <c r="D88" i="1"/>
  <c r="D475" i="1"/>
  <c r="D30" i="1"/>
  <c r="D135" i="1"/>
  <c r="D97" i="1"/>
  <c r="D592" i="1"/>
  <c r="D157" i="1"/>
  <c r="D16" i="1"/>
  <c r="D335" i="1"/>
  <c r="D309" i="1"/>
  <c r="D136" i="1"/>
  <c r="D244" i="1"/>
  <c r="D137" i="1"/>
  <c r="D176" i="1"/>
  <c r="D17" i="1"/>
  <c r="D585" i="1"/>
  <c r="D273" i="1"/>
  <c r="D540" i="1"/>
  <c r="D356" i="1"/>
  <c r="D31" i="1"/>
  <c r="D187" i="1"/>
  <c r="D323" i="1"/>
  <c r="D525" i="1"/>
  <c r="D188" i="1"/>
  <c r="D158" i="1"/>
  <c r="D593" i="1"/>
  <c r="D198" i="1"/>
  <c r="D89" i="1"/>
  <c r="D607" i="1"/>
  <c r="D541" i="1"/>
  <c r="D119" i="1"/>
  <c r="D2" i="1"/>
  <c r="D232" i="1"/>
  <c r="D194" i="1"/>
  <c r="D98" i="1"/>
  <c r="D357" i="1"/>
  <c r="D138" i="1"/>
  <c r="D159" i="1"/>
  <c r="D310" i="1"/>
  <c r="D476" i="1"/>
  <c r="D542" i="1"/>
  <c r="D463" i="1"/>
  <c r="D416" i="1"/>
  <c r="D32" i="1"/>
  <c r="D349" i="1"/>
  <c r="D195" i="1"/>
  <c r="D358" i="1"/>
  <c r="D120" i="1"/>
  <c r="D303" i="1"/>
  <c r="D245" i="1"/>
  <c r="D150" i="1"/>
  <c r="D246" i="1"/>
  <c r="D121" i="1"/>
  <c r="D543" i="1"/>
  <c r="D274" i="1"/>
  <c r="D544" i="1"/>
  <c r="D526" i="1"/>
  <c r="D545" i="1"/>
  <c r="D617" i="1"/>
  <c r="D456" i="1"/>
  <c r="D439" i="1"/>
  <c r="D177" i="1"/>
  <c r="D206" i="1"/>
  <c r="D464" i="1"/>
  <c r="D19" i="1"/>
  <c r="D33" i="1"/>
  <c r="D502" i="1"/>
  <c r="D477" i="1"/>
  <c r="D586" i="1"/>
  <c r="D122" i="1"/>
  <c r="D123" i="1"/>
  <c r="D247" i="1"/>
  <c r="D436" i="1"/>
  <c r="D90" i="1"/>
  <c r="D108" i="1"/>
  <c r="D440" i="1"/>
  <c r="D594" i="1"/>
  <c r="D359" i="1"/>
  <c r="D110" i="1"/>
  <c r="D248" i="1"/>
  <c r="D34" i="1"/>
  <c r="D336" i="1"/>
  <c r="D199" i="1"/>
  <c r="D360" i="1"/>
  <c r="D546" i="1"/>
  <c r="D332" i="1"/>
  <c r="D35" i="1"/>
  <c r="D304" i="1"/>
  <c r="D36" i="1"/>
  <c r="D478" i="1"/>
  <c r="D153" i="1"/>
  <c r="D111" i="1"/>
  <c r="D328" i="1"/>
  <c r="D547" i="1"/>
  <c r="D305" i="1"/>
  <c r="D37" i="1"/>
  <c r="D457" i="1"/>
  <c r="D622" i="1"/>
  <c r="D249" i="1"/>
  <c r="D548" i="1"/>
  <c r="D361" i="1"/>
  <c r="D587" i="1"/>
  <c r="D333" i="1"/>
  <c r="D595" i="1"/>
  <c r="D324" i="1"/>
  <c r="D509" i="1"/>
  <c r="D362" i="1"/>
  <c r="D549" i="1"/>
  <c r="D417" i="1"/>
  <c r="D550" i="1"/>
  <c r="D363" i="1"/>
  <c r="D275" i="1"/>
  <c r="D503" i="1"/>
  <c r="D3" i="1"/>
  <c r="D510" i="1"/>
  <c r="D520" i="1"/>
  <c r="D551" i="1"/>
  <c r="D527" i="1"/>
  <c r="D511" i="1"/>
  <c r="D329" i="1"/>
  <c r="D588" i="1"/>
  <c r="D124" i="1"/>
  <c r="D623" i="1"/>
  <c r="D160" i="1"/>
  <c r="D441" i="1"/>
  <c r="D311" i="1"/>
  <c r="D479" i="1"/>
  <c r="D465" i="1"/>
  <c r="D139" i="1"/>
  <c r="D38" i="1"/>
  <c r="D250" i="1"/>
  <c r="D552" i="1"/>
  <c r="D319" i="1"/>
  <c r="D528" i="1"/>
  <c r="D251" i="1"/>
  <c r="D207" i="1"/>
  <c r="D178" i="1"/>
  <c r="D91" i="1"/>
  <c r="D364" i="1"/>
  <c r="D350" i="1"/>
  <c r="D442" i="1"/>
  <c r="D596" i="1"/>
  <c r="D233" i="1"/>
  <c r="D12" i="1"/>
  <c r="D553" i="1"/>
  <c r="D443" i="1"/>
  <c r="D337" i="1"/>
  <c r="D630" i="1"/>
  <c r="D4" i="1"/>
  <c r="D20" i="1"/>
  <c r="D252" i="1"/>
  <c r="D365" i="1"/>
  <c r="D597" i="1"/>
  <c r="D554" i="1"/>
  <c r="D366" i="1"/>
  <c r="D5" i="1"/>
  <c r="D196" i="1"/>
  <c r="D112" i="1"/>
  <c r="D444" i="1"/>
  <c r="D445" i="1"/>
  <c r="D446" i="1"/>
  <c r="D208" i="1"/>
  <c r="D312" i="1"/>
  <c r="D529" i="1"/>
  <c r="D418" i="1"/>
  <c r="D624" i="1"/>
  <c r="D447" i="1"/>
  <c r="D367" i="1"/>
  <c r="D480" i="1"/>
  <c r="D419" i="1"/>
  <c r="D466" i="1"/>
  <c r="D368" i="1"/>
  <c r="D18" i="1"/>
  <c r="D161" i="1"/>
  <c r="D39" i="1"/>
  <c r="D555" i="1"/>
  <c r="D556" i="1"/>
  <c r="D369" i="1"/>
  <c r="D320" i="1"/>
  <c r="D253" i="1"/>
  <c r="D162" i="1"/>
  <c r="D40" i="1"/>
  <c r="D370" i="1"/>
  <c r="D223" i="1"/>
  <c r="D41" i="1"/>
  <c r="D154" i="1"/>
  <c r="D420" i="1"/>
  <c r="D254" i="1"/>
  <c r="D42" i="1"/>
  <c r="D163" i="1"/>
  <c r="D276" i="1"/>
  <c r="D164" i="1"/>
  <c r="D113" i="1"/>
  <c r="D92" i="1"/>
  <c r="D557" i="1"/>
  <c r="D371" i="1"/>
  <c r="D255" i="1"/>
  <c r="D165" i="1"/>
  <c r="D292" i="1"/>
  <c r="D372" i="1"/>
  <c r="D43" i="1"/>
  <c r="D421" i="1"/>
  <c r="D44" i="1"/>
  <c r="D338" i="1"/>
  <c r="D558" i="1"/>
  <c r="D155" i="1"/>
  <c r="D313" i="1"/>
  <c r="D325" i="1"/>
  <c r="D277" i="1"/>
  <c r="D125" i="1"/>
  <c r="D45" i="1"/>
  <c r="D559" i="1"/>
  <c r="D351" i="1"/>
  <c r="D448" i="1"/>
  <c r="D560" i="1"/>
  <c r="D46" i="1"/>
  <c r="D530" i="1"/>
  <c r="D209" i="1"/>
  <c r="D449" i="1"/>
  <c r="D481" i="1"/>
  <c r="D561" i="1"/>
  <c r="D47" i="1"/>
  <c r="D373" i="1"/>
  <c r="D531" i="1"/>
  <c r="D598" i="1"/>
  <c r="D339" i="1"/>
  <c r="D562" i="1"/>
  <c r="D210" i="1"/>
  <c r="D422" i="1"/>
  <c r="D618" i="1"/>
  <c r="D423" i="1"/>
  <c r="D140" i="1"/>
  <c r="D256" i="1"/>
  <c r="D48" i="1"/>
  <c r="D424" i="1"/>
  <c r="D141" i="1"/>
  <c r="D6" i="1"/>
  <c r="D142" i="1"/>
  <c r="D211" i="1"/>
  <c r="D482" i="1"/>
  <c r="D458" i="1"/>
  <c r="D306" i="1"/>
  <c r="D126" i="1"/>
  <c r="D563" i="1"/>
  <c r="D166" i="1"/>
  <c r="D278" i="1"/>
  <c r="D512" i="1"/>
  <c r="D532" i="1"/>
  <c r="D7" i="1"/>
  <c r="D293" i="1"/>
  <c r="D127" i="1"/>
  <c r="D49" i="1"/>
  <c r="D521" i="1"/>
  <c r="D167" i="1"/>
  <c r="D50" i="1"/>
  <c r="D114" i="1"/>
  <c r="D234" i="1"/>
  <c r="D374" i="1"/>
  <c r="D340" i="1"/>
  <c r="D375" i="1"/>
  <c r="D128" i="1"/>
  <c r="D257" i="1"/>
  <c r="D599" i="1"/>
  <c r="D51" i="1"/>
  <c r="D608" i="1"/>
  <c r="D200" i="1"/>
  <c r="D52" i="1"/>
  <c r="D330" i="1"/>
  <c r="D376" i="1"/>
  <c r="D459" i="1"/>
  <c r="D341" i="1"/>
  <c r="D294" i="1"/>
  <c r="D467" i="1"/>
  <c r="D53" i="1"/>
  <c r="D377" i="1"/>
  <c r="D143" i="1"/>
  <c r="D179" i="1"/>
  <c r="D54" i="1"/>
  <c r="D450" i="1"/>
  <c r="D93" i="1"/>
  <c r="D279" i="1"/>
  <c r="D280" i="1"/>
  <c r="D129" i="1"/>
  <c r="D130" i="1"/>
  <c r="D378" i="1"/>
  <c r="D189" i="1"/>
  <c r="D326" i="1"/>
  <c r="D212" i="1"/>
  <c r="D483" i="1"/>
  <c r="D609" i="1"/>
  <c r="D314" i="1"/>
  <c r="D21" i="1"/>
  <c r="D224" i="1"/>
  <c r="D484" i="1"/>
  <c r="D379" i="1"/>
  <c r="D180" i="1"/>
  <c r="D460" i="1"/>
  <c r="D485" i="1"/>
  <c r="D380" i="1"/>
  <c r="D213" i="1"/>
  <c r="D381" i="1"/>
  <c r="D235" i="1"/>
  <c r="D610" i="1"/>
  <c r="D382" i="1"/>
  <c r="D55" i="1"/>
  <c r="D600" i="1"/>
  <c r="D625" i="1"/>
  <c r="D383" i="1"/>
  <c r="D236" i="1"/>
  <c r="D522" i="1"/>
  <c r="D56" i="1"/>
  <c r="D109" i="1"/>
  <c r="D13" i="1"/>
  <c r="D307" i="1"/>
  <c r="D564" i="1"/>
  <c r="D486" i="1"/>
  <c r="D22" i="1"/>
  <c r="D565" i="1"/>
  <c r="D151" i="1"/>
  <c r="D281" i="1"/>
  <c r="D57" i="1"/>
  <c r="D487" i="1"/>
  <c r="D295" i="1"/>
  <c r="D258" i="1"/>
  <c r="D384" i="1"/>
  <c r="D385" i="1"/>
  <c r="D437" i="1"/>
  <c r="D94" i="1"/>
  <c r="D58" i="1"/>
  <c r="D131" i="1"/>
  <c r="D425" i="1"/>
  <c r="D259" i="1"/>
  <c r="D342" i="1"/>
  <c r="D451" i="1"/>
  <c r="D95" i="1"/>
  <c r="D386" i="1"/>
  <c r="D181" i="1"/>
  <c r="D168" i="1"/>
  <c r="D23" i="1"/>
  <c r="D504" i="1"/>
  <c r="D343" i="1"/>
  <c r="D533" i="1"/>
  <c r="D387" i="1"/>
  <c r="D225" i="1"/>
  <c r="D59" i="1"/>
  <c r="D488" i="1"/>
  <c r="D60" i="1"/>
  <c r="D144" i="1"/>
  <c r="D282" i="1"/>
  <c r="D566" i="1"/>
  <c r="D489" i="1"/>
  <c r="D190" i="1"/>
  <c r="D99" i="1"/>
  <c r="D626" i="1"/>
  <c r="D567" i="1"/>
  <c r="D388" i="1"/>
  <c r="D237" i="1"/>
  <c r="D100" i="1"/>
  <c r="D568" i="1"/>
  <c r="D490" i="1"/>
  <c r="D534" i="1"/>
  <c r="D569" i="1"/>
  <c r="D426" i="1"/>
  <c r="D169" i="1"/>
  <c r="D61" i="1"/>
  <c r="D62" i="1"/>
  <c r="D201" i="1"/>
  <c r="D260" i="1"/>
  <c r="D283" i="1"/>
  <c r="D491" i="1"/>
  <c r="D284" i="1"/>
  <c r="D513" i="1"/>
  <c r="D101" i="1"/>
  <c r="D492" i="1"/>
  <c r="D514" i="1"/>
  <c r="D427" i="1"/>
  <c r="D63" i="1"/>
  <c r="D64" i="1"/>
  <c r="D24" i="1"/>
  <c r="D296" i="1"/>
  <c r="D389" i="1"/>
  <c r="D327" i="1"/>
  <c r="D65" i="1"/>
  <c r="D202" i="1"/>
  <c r="D321" i="1"/>
  <c r="D601" i="1"/>
  <c r="D214" i="1"/>
  <c r="D170" i="1"/>
  <c r="D390" i="1"/>
  <c r="D261" i="1"/>
  <c r="D602" i="1"/>
  <c r="D315" i="1"/>
  <c r="D570" i="1"/>
  <c r="D505" i="1"/>
  <c r="D145" i="1"/>
  <c r="D611" i="1"/>
  <c r="D102" i="1"/>
  <c r="D132" i="1"/>
  <c r="D316" i="1"/>
  <c r="D535" i="1"/>
  <c r="D493" i="1"/>
  <c r="D627" i="1"/>
  <c r="D285" i="1"/>
  <c r="D344" i="1"/>
  <c r="D66" i="1"/>
  <c r="D286" i="1"/>
  <c r="D571" i="1"/>
  <c r="D572" i="1"/>
  <c r="D603" i="1"/>
  <c r="D191" i="1"/>
  <c r="D391" i="1"/>
  <c r="D468" i="1"/>
  <c r="D238" i="1"/>
  <c r="D215" i="1"/>
  <c r="D573" i="1"/>
  <c r="D392" i="1"/>
  <c r="D226" i="1"/>
  <c r="D67" i="1"/>
  <c r="D494" i="1"/>
  <c r="D68" i="1"/>
  <c r="D574" i="1"/>
  <c r="D297" i="1"/>
  <c r="D393" i="1"/>
  <c r="D146" i="1"/>
  <c r="D239" i="1"/>
  <c r="D394" i="1"/>
  <c r="D262" i="1"/>
  <c r="D461" i="1"/>
  <c r="D203" i="1"/>
  <c r="D69" i="1"/>
  <c r="D589" i="1"/>
  <c r="D604" i="1"/>
  <c r="D536" i="1"/>
  <c r="D395" i="1"/>
  <c r="D506" i="1"/>
  <c r="D317" i="1"/>
  <c r="D612" i="1"/>
  <c r="D396" i="1"/>
  <c r="D263" i="1"/>
  <c r="D619" i="1"/>
  <c r="D70" i="1"/>
  <c r="D575" i="1"/>
  <c r="D103" i="1"/>
  <c r="D428" i="1"/>
  <c r="D345" i="1"/>
  <c r="D613" i="1"/>
  <c r="D287" i="1"/>
  <c r="D240" i="1"/>
  <c r="D216" i="1"/>
  <c r="D227" i="1"/>
  <c r="D71" i="1"/>
  <c r="D576" i="1"/>
  <c r="D515" i="1"/>
  <c r="D288" i="1"/>
  <c r="D241" i="1"/>
  <c r="D495" i="1"/>
  <c r="D72" i="1"/>
  <c r="D397" i="1"/>
  <c r="D516" i="1"/>
  <c r="D452" i="1"/>
  <c r="D289" i="1"/>
  <c r="D147" i="1"/>
  <c r="D264" i="1"/>
  <c r="D346" i="1"/>
  <c r="D115" i="1"/>
  <c r="D204" i="1"/>
  <c r="D8" i="1"/>
  <c r="D290" i="1"/>
  <c r="D523" i="1"/>
  <c r="D352" i="1"/>
  <c r="D298" i="1"/>
  <c r="D398" i="1"/>
  <c r="D9" i="1"/>
  <c r="D299" i="1"/>
  <c r="D496" i="1"/>
  <c r="D182" i="1"/>
  <c r="D577" i="1"/>
  <c r="D590" i="1"/>
  <c r="D73" i="1"/>
  <c r="D429" i="1"/>
  <c r="D578" i="1"/>
  <c r="D453" i="1"/>
  <c r="D116" i="1"/>
  <c r="D331" i="1"/>
  <c r="D171" i="1"/>
  <c r="D628" i="1"/>
  <c r="D183" i="1"/>
  <c r="D399" i="1"/>
  <c r="D517" i="1"/>
  <c r="D184" i="1"/>
  <c r="D74" i="1"/>
  <c r="D265" i="1"/>
  <c r="D605" i="1"/>
  <c r="D400" i="1"/>
  <c r="D75" i="1"/>
  <c r="D401" i="1"/>
  <c r="D454" i="1"/>
  <c r="D242" i="1"/>
  <c r="D579" i="1"/>
  <c r="D580" i="1"/>
  <c r="D217" i="1"/>
  <c r="D104" i="1"/>
  <c r="D266" i="1"/>
  <c r="D14" i="1"/>
  <c r="D197" i="1"/>
  <c r="D133" i="1"/>
  <c r="D218" i="1"/>
  <c r="D430" i="1"/>
  <c r="D76" i="1"/>
  <c r="D300" i="1"/>
  <c r="D228" i="1"/>
  <c r="D402" i="1"/>
  <c r="D77" i="1"/>
  <c r="D507" i="1"/>
  <c r="D10" i="1"/>
  <c r="D334" i="1"/>
  <c r="D591" i="1"/>
  <c r="D267" i="1"/>
  <c r="D469" i="1"/>
  <c r="D403" i="1"/>
  <c r="D537" i="1"/>
  <c r="D470" i="1"/>
  <c r="D172" i="1"/>
  <c r="D105" i="1"/>
  <c r="D347" i="1"/>
  <c r="D581" i="1"/>
  <c r="D78" i="1"/>
  <c r="D524" i="1"/>
  <c r="D431" i="1"/>
  <c r="D301" i="1"/>
  <c r="D614" i="1"/>
  <c r="D148" i="1"/>
  <c r="D302" i="1"/>
  <c r="D404" i="1"/>
  <c r="D79" i="1"/>
  <c r="D268" i="1"/>
  <c r="D518" i="1"/>
  <c r="D219" i="1"/>
  <c r="D80" i="1"/>
  <c r="D96" i="1"/>
  <c r="D11" i="1"/>
  <c r="D538" i="1"/>
  <c r="D81" i="1"/>
  <c r="D220" i="1"/>
  <c r="D117" i="1"/>
  <c r="D582" i="1"/>
  <c r="D471" i="1"/>
  <c r="D269" i="1"/>
  <c r="D152" i="1"/>
  <c r="D497" i="1"/>
  <c r="D221" i="1"/>
  <c r="D583" i="1"/>
  <c r="D149" i="1"/>
  <c r="D405" i="1"/>
  <c r="D406" i="1"/>
  <c r="D462" i="1"/>
  <c r="D82" i="1"/>
  <c r="D407" i="1"/>
  <c r="D408" i="1"/>
  <c r="D322" i="1"/>
  <c r="D270" i="1"/>
  <c r="D432" i="1"/>
  <c r="D409" i="1"/>
  <c r="D615" i="1"/>
  <c r="D616" i="1"/>
  <c r="D620" i="1"/>
  <c r="D106" i="1"/>
  <c r="D410" i="1"/>
  <c r="D173" i="1"/>
  <c r="D222" i="1"/>
  <c r="D411" i="1"/>
  <c r="D83" i="1"/>
  <c r="D84" i="1"/>
  <c r="D498" i="1"/>
  <c r="D499" i="1"/>
  <c r="D412" i="1"/>
  <c r="D185" i="1"/>
  <c r="D308" i="1"/>
  <c r="D15" i="1"/>
  <c r="D134" i="1"/>
  <c r="D519" i="1"/>
  <c r="D455" i="1"/>
  <c r="D192" i="1"/>
  <c r="D271" i="1"/>
  <c r="D107" i="1"/>
  <c r="D500" i="1"/>
  <c r="D501" i="1"/>
  <c r="D174" i="1"/>
  <c r="D85" i="1"/>
  <c r="D584" i="1"/>
  <c r="D186" i="1"/>
  <c r="D86" i="1"/>
  <c r="D87" i="1"/>
  <c r="D205" i="1"/>
  <c r="D413" i="1"/>
  <c r="D229" i="1"/>
  <c r="D348" i="1"/>
  <c r="D433" i="1"/>
  <c r="I433" i="1"/>
  <c r="J433" i="1"/>
  <c r="K433" i="1"/>
  <c r="L433" i="1"/>
  <c r="M433" i="1"/>
  <c r="N433" i="1"/>
  <c r="D434" i="1"/>
  <c r="D435" i="1"/>
  <c r="D472" i="1"/>
  <c r="D353" i="1"/>
  <c r="D629" i="1"/>
  <c r="D318" i="1"/>
  <c r="D508" i="1"/>
  <c r="D193" i="1"/>
</calcChain>
</file>

<file path=xl/sharedStrings.xml><?xml version="1.0" encoding="utf-8"?>
<sst xmlns="http://schemas.openxmlformats.org/spreadsheetml/2006/main" count="6238" uniqueCount="1257">
  <si>
    <t>ne</t>
  </si>
  <si>
    <t>Drake U.</t>
  </si>
  <si>
    <t>Private</t>
  </si>
  <si>
    <t>Iowa</t>
  </si>
  <si>
    <t>Naval War C.</t>
  </si>
  <si>
    <t>Public</t>
  </si>
  <si>
    <t>Rhode Island</t>
  </si>
  <si>
    <t>Kansas City U. of Medicine and Biosciences</t>
  </si>
  <si>
    <t>Missouri</t>
  </si>
  <si>
    <t>U. Wisconsin-Green Bay</t>
  </si>
  <si>
    <t>Wisconsin</t>
  </si>
  <si>
    <t>Eastern NM U., Portales</t>
  </si>
  <si>
    <t>New Mexico</t>
  </si>
  <si>
    <t>U. Western States</t>
  </si>
  <si>
    <t>Oregon</t>
  </si>
  <si>
    <t>U. North Carolina, general administration</t>
  </si>
  <si>
    <t>North Carolina</t>
  </si>
  <si>
    <t>Shaw U.</t>
  </si>
  <si>
    <t>Kean U.</t>
  </si>
  <si>
    <t>New Jersey</t>
  </si>
  <si>
    <t>Maine Maritime Academy</t>
  </si>
  <si>
    <t>Maine</t>
  </si>
  <si>
    <t>SUNY, Farmingdale State C.</t>
  </si>
  <si>
    <t>New York</t>
  </si>
  <si>
    <t>Morehead State U.</t>
  </si>
  <si>
    <t>Kentucky</t>
  </si>
  <si>
    <t>California Maritime Academy</t>
  </si>
  <si>
    <t>California</t>
  </si>
  <si>
    <t>Mills C.</t>
  </si>
  <si>
    <t>Earlham C.</t>
  </si>
  <si>
    <t>Indiana</t>
  </si>
  <si>
    <t>U. Houston system administration</t>
  </si>
  <si>
    <t>Texas</t>
  </si>
  <si>
    <t>Marshall B. Ketchum U.</t>
  </si>
  <si>
    <t>Chicago State U.</t>
  </si>
  <si>
    <t>Illinois</t>
  </si>
  <si>
    <t>Commonwealth Medical C.</t>
  </si>
  <si>
    <t>Pennsylvania</t>
  </si>
  <si>
    <t>Salus U.</t>
  </si>
  <si>
    <t>Connecticut C.</t>
  </si>
  <si>
    <t>Connecticut</t>
  </si>
  <si>
    <t>New England C. of Optometry</t>
  </si>
  <si>
    <t>Massachusetts</t>
  </si>
  <si>
    <t>Palmer C. of Chiropractic, Davenport</t>
  </si>
  <si>
    <t>Heidelberg U.</t>
  </si>
  <si>
    <t>Ohio</t>
  </si>
  <si>
    <t>NA</t>
  </si>
  <si>
    <t>U. South Carolina, Aiken</t>
  </si>
  <si>
    <t>South Carolina</t>
  </si>
  <si>
    <t>U. Tampa</t>
  </si>
  <si>
    <t>Florida</t>
  </si>
  <si>
    <t>U. Alaska, Southeast</t>
  </si>
  <si>
    <t>Alaska</t>
  </si>
  <si>
    <t>Tougaloo C.</t>
  </si>
  <si>
    <t>Mississippi</t>
  </si>
  <si>
    <t>Purdue U., North Central</t>
  </si>
  <si>
    <t>SUNY, C. Plattsburgh</t>
  </si>
  <si>
    <t>Philadelphia C. of Osteopathic Medicine</t>
  </si>
  <si>
    <t>La Salle U.</t>
  </si>
  <si>
    <t>National U.</t>
  </si>
  <si>
    <t>Claremont McKenna C.</t>
  </si>
  <si>
    <t>Vassar C.</t>
  </si>
  <si>
    <t>Northwestern State U. Louisiana</t>
  </si>
  <si>
    <t>Louisiana</t>
  </si>
  <si>
    <t>Toyota Technological Institute, Chicago</t>
  </si>
  <si>
    <t>CUNY, system office</t>
  </si>
  <si>
    <t>Fairfield U.</t>
  </si>
  <si>
    <t>Wheeling Jesuit U.</t>
  </si>
  <si>
    <t>West Virginia</t>
  </si>
  <si>
    <t>Bastyr U.</t>
  </si>
  <si>
    <t>Washington</t>
  </si>
  <si>
    <t>Gonzaga U.</t>
  </si>
  <si>
    <t>Memorial Sloan Kettering Cancer Center, Louis V. Gerstner Jr. Graduate S. of Biomedical Sciences</t>
  </si>
  <si>
    <t>Elizabeth City State U.</t>
  </si>
  <si>
    <t>Hult International Business School</t>
  </si>
  <si>
    <t>Salish Kootenai C.</t>
  </si>
  <si>
    <t>Montana</t>
  </si>
  <si>
    <t>SUNY, C. of Optometry</t>
  </si>
  <si>
    <t>St. Bonaventure U.</t>
  </si>
  <si>
    <t>Touro U., Vallejo</t>
  </si>
  <si>
    <t>Langston U.</t>
  </si>
  <si>
    <t>Oklahoma</t>
  </si>
  <si>
    <t>Hofstra U.</t>
  </si>
  <si>
    <t>New York Institute of Technology</t>
  </si>
  <si>
    <t>Spelman C.</t>
  </si>
  <si>
    <t>Georgia</t>
  </si>
  <si>
    <t>Wiley C.</t>
  </si>
  <si>
    <t>Grambling State U.</t>
  </si>
  <si>
    <t>Mercyhurst U.</t>
  </si>
  <si>
    <t>Hawaii Pacific U.</t>
  </si>
  <si>
    <t>Hawaii</t>
  </si>
  <si>
    <t>MGH Institute of Health Professions</t>
  </si>
  <si>
    <t>Reed C.</t>
  </si>
  <si>
    <t>Texas Southern U.</t>
  </si>
  <si>
    <t>National Defense U.</t>
  </si>
  <si>
    <t>District of Columbia</t>
  </si>
  <si>
    <t>Nicholls State U.</t>
  </si>
  <si>
    <t>La Sierra U.</t>
  </si>
  <si>
    <t>Fisk U.</t>
  </si>
  <si>
    <t>Tennessee</t>
  </si>
  <si>
    <t>Tuskegee U.</t>
  </si>
  <si>
    <t>Alabama</t>
  </si>
  <si>
    <t>Colorado C.</t>
  </si>
  <si>
    <t>Colorado</t>
  </si>
  <si>
    <t>Keck Graduate Institute</t>
  </si>
  <si>
    <t>Southern U. and A&amp;M C., Agricultural Research and Extension Center</t>
  </si>
  <si>
    <t>Benedict C.</t>
  </si>
  <si>
    <t>Babson C.</t>
  </si>
  <si>
    <t>Sonoma State U.</t>
  </si>
  <si>
    <t>SUNY, C. Brockport</t>
  </si>
  <si>
    <t>Saint John's U., Collegeville</t>
  </si>
  <si>
    <t>Minnesota</t>
  </si>
  <si>
    <t>Albany State U.</t>
  </si>
  <si>
    <t>Seattle Pacific U.</t>
  </si>
  <si>
    <t>C. of Saint Benedict</t>
  </si>
  <si>
    <t>Winston-Salem State U.</t>
  </si>
  <si>
    <t>Dakota State U.</t>
  </si>
  <si>
    <t>South Dakota</t>
  </si>
  <si>
    <t>Occidental C.</t>
  </si>
  <si>
    <t>Texas A&amp;M International U.</t>
  </si>
  <si>
    <t>Monmouth U.</t>
  </si>
  <si>
    <t>Trinity C., Hartford</t>
  </si>
  <si>
    <t>Erikson Institute</t>
  </si>
  <si>
    <t>Oregon Institute of Technology</t>
  </si>
  <si>
    <t>Sewanee: U. of the South</t>
  </si>
  <si>
    <t>Long Island U.</t>
  </si>
  <si>
    <t>Willamette U.</t>
  </si>
  <si>
    <t>Franklin W. Olin C. of Engineering</t>
  </si>
  <si>
    <t>Middlebury C.</t>
  </si>
  <si>
    <t>Vermont</t>
  </si>
  <si>
    <t>Plymouth State U.</t>
  </si>
  <si>
    <t>New Hampshire</t>
  </si>
  <si>
    <t>Jacksonville State U.</t>
  </si>
  <si>
    <t>Providence C.</t>
  </si>
  <si>
    <t>Fuller Theological Seminary</t>
  </si>
  <si>
    <t>SUNY, Geneseo</t>
  </si>
  <si>
    <t>Bowdoin C.</t>
  </si>
  <si>
    <t>Augsburg C.</t>
  </si>
  <si>
    <t>California State U., Stanislaus</t>
  </si>
  <si>
    <t>Western Carolina U.</t>
  </si>
  <si>
    <t>Southeastern Louisiana U.</t>
  </si>
  <si>
    <t>U. South Florida, Sarasota-Manatee</t>
  </si>
  <si>
    <t>Pittsburg State U.</t>
  </si>
  <si>
    <t>Kansas</t>
  </si>
  <si>
    <t>Alaska Pacific U.</t>
  </si>
  <si>
    <t>U. Massachusetts, central office</t>
  </si>
  <si>
    <t>Eastern Connecticut State U.</t>
  </si>
  <si>
    <t>U. Louisiana, Monroe</t>
  </si>
  <si>
    <t>Trinity U.</t>
  </si>
  <si>
    <t>U. Texas, Permian Basin</t>
  </si>
  <si>
    <t>Uniformed Services U. of the Health Sciences</t>
  </si>
  <si>
    <t>Maryland</t>
  </si>
  <si>
    <t>Central State U.</t>
  </si>
  <si>
    <t>Albany C. of Pharmacy and Health Sciences</t>
  </si>
  <si>
    <t>Western U. of Health Sciences</t>
  </si>
  <si>
    <t>Union C., Schenectady</t>
  </si>
  <si>
    <t>Edward Via C. of Osteopathic Medicine</t>
  </si>
  <si>
    <t>Virginia</t>
  </si>
  <si>
    <t>Western New England U.</t>
  </si>
  <si>
    <t>California State U., Channel Islands</t>
  </si>
  <si>
    <t>Indiana State U.</t>
  </si>
  <si>
    <t>Furman U.</t>
  </si>
  <si>
    <t>SUNY, Buffalo State</t>
  </si>
  <si>
    <t>Indiana U., South Bend</t>
  </si>
  <si>
    <t>Milwaukee School of Engineering</t>
  </si>
  <si>
    <t>U. Illinois, Springfield</t>
  </si>
  <si>
    <t>Roseman U. of Health Sciences</t>
  </si>
  <si>
    <t>Nevada</t>
  </si>
  <si>
    <t>Gallaudet U.</t>
  </si>
  <si>
    <t>Youngstown State U.</t>
  </si>
  <si>
    <t>Sul Ross State U.</t>
  </si>
  <si>
    <t>Johnson C. Smith U.</t>
  </si>
  <si>
    <t>U. of the Pacific</t>
  </si>
  <si>
    <t>Norwich U.</t>
  </si>
  <si>
    <t>U. Houston-Downtown</t>
  </si>
  <si>
    <t>Valparaiso U.</t>
  </si>
  <si>
    <t>Saint Joseph's U.</t>
  </si>
  <si>
    <t>Macalester C.</t>
  </si>
  <si>
    <t>Alabama State U.</t>
  </si>
  <si>
    <t>U.S. Military Academy</t>
  </si>
  <si>
    <t>U. Minnesota, Morris</t>
  </si>
  <si>
    <t>New Mexico Highlands U.</t>
  </si>
  <si>
    <t>Black Hills State U.</t>
  </si>
  <si>
    <t>U. Detroit Mercy</t>
  </si>
  <si>
    <t>Michigan</t>
  </si>
  <si>
    <t>Oakwood U.</t>
  </si>
  <si>
    <t>Eastern Kentucky U.</t>
  </si>
  <si>
    <t>U. of the District of Columbia</t>
  </si>
  <si>
    <t>Rider U.</t>
  </si>
  <si>
    <t>Emerson C.</t>
  </si>
  <si>
    <t>Kennesaw State U.</t>
  </si>
  <si>
    <t>Northern MI U.</t>
  </si>
  <si>
    <t>Oberlin C.</t>
  </si>
  <si>
    <t>Claflin U.</t>
  </si>
  <si>
    <t>Alfred U.</t>
  </si>
  <si>
    <t>California State U., Los Angeles</t>
  </si>
  <si>
    <t>Indiana U. Pennsylvania</t>
  </si>
  <si>
    <t>Towson U.</t>
  </si>
  <si>
    <t>Lawrence Technological U.</t>
  </si>
  <si>
    <t>South Carolina State U.</t>
  </si>
  <si>
    <t>St. Edward's U.</t>
  </si>
  <si>
    <t>U. California, Office of the President</t>
  </si>
  <si>
    <t>Bates C.</t>
  </si>
  <si>
    <t>Dillard U.</t>
  </si>
  <si>
    <t>Bowie State U.</t>
  </si>
  <si>
    <t>Lake Superior State U.</t>
  </si>
  <si>
    <t>Eastern Washington U.</t>
  </si>
  <si>
    <t>Stockton U.</t>
  </si>
  <si>
    <t>U. North Carolina, Asheville</t>
  </si>
  <si>
    <t>Central Connecticut State U.</t>
  </si>
  <si>
    <t>U. Texas Health Science Center, Tyler</t>
  </si>
  <si>
    <t>California State U., Bakersfield</t>
  </si>
  <si>
    <t>West Virginia State U.</t>
  </si>
  <si>
    <t>Williams C.</t>
  </si>
  <si>
    <t>Barnard C.</t>
  </si>
  <si>
    <t>U. Washington, Tacoma</t>
  </si>
  <si>
    <t>A. T. Still U.</t>
  </si>
  <si>
    <t>Rhode Island C.</t>
  </si>
  <si>
    <t>Siena C.</t>
  </si>
  <si>
    <t>Austin Peay State U.</t>
  </si>
  <si>
    <t>Christopher Newport U.</t>
  </si>
  <si>
    <t>Saint Michael's C.</t>
  </si>
  <si>
    <t>Biola U.</t>
  </si>
  <si>
    <t>Murray State U.</t>
  </si>
  <si>
    <t>U. Oklahoma, Tulsa</t>
  </si>
  <si>
    <t>Suffolk U.</t>
  </si>
  <si>
    <t>Hamilton C.</t>
  </si>
  <si>
    <t>U. Maryland, Eastern Shore</t>
  </si>
  <si>
    <t>Morehouse C.</t>
  </si>
  <si>
    <t>Niagara U.</t>
  </si>
  <si>
    <t>U. of St. Thomas (MN)</t>
  </si>
  <si>
    <t>U. Houston-Clear Lake</t>
  </si>
  <si>
    <t>CA State U., East Bay</t>
  </si>
  <si>
    <t>Dickinson C.</t>
  </si>
  <si>
    <t>Santa Clara U.</t>
  </si>
  <si>
    <t>Colby C.</t>
  </si>
  <si>
    <t>St. John's U., Manhattan</t>
  </si>
  <si>
    <t>Lamar U.</t>
  </si>
  <si>
    <t>Southern U. and A&amp;M C., Baton Rouge</t>
  </si>
  <si>
    <t>U. Baltimore</t>
  </si>
  <si>
    <t>Pacific U.</t>
  </si>
  <si>
    <t>CUNY, Lehman C.</t>
  </si>
  <si>
    <t>Des Moines U.</t>
  </si>
  <si>
    <t>U. Richmond</t>
  </si>
  <si>
    <t>West Texas A&amp;M U.</t>
  </si>
  <si>
    <t>U. Texas, Tyler</t>
  </si>
  <si>
    <t>Saginaw Valley State U.</t>
  </si>
  <si>
    <t>Pepperdine U.</t>
  </si>
  <si>
    <t>Seton Hall U.</t>
  </si>
  <si>
    <t>Kettering U.</t>
  </si>
  <si>
    <t>U. Wisconsin-Eau Claire</t>
  </si>
  <si>
    <t>U. of the Sciences Philadelphia</t>
  </si>
  <si>
    <t>Meharry Medical C.</t>
  </si>
  <si>
    <t>Lincoln U., Jefferson City</t>
  </si>
  <si>
    <t>Embry-Riddle Aeronautical U.</t>
  </si>
  <si>
    <t>U. Hartford</t>
  </si>
  <si>
    <t>U. Washington, Bothell</t>
  </si>
  <si>
    <t>Clark Atlanta U.</t>
  </si>
  <si>
    <t>Roger Williams U.</t>
  </si>
  <si>
    <t>Texas Woman's U.</t>
  </si>
  <si>
    <t>Missouri State U.</t>
  </si>
  <si>
    <t>Norfolk State U.</t>
  </si>
  <si>
    <t>Mount Holyoke C.</t>
  </si>
  <si>
    <t>Pace U.</t>
  </si>
  <si>
    <t>Bradley U.</t>
  </si>
  <si>
    <t>McNeese State U.</t>
  </si>
  <si>
    <t>Virginia State U.</t>
  </si>
  <si>
    <t>Montana Tech of U. Montana</t>
  </si>
  <si>
    <t>Kentucky State U.</t>
  </si>
  <si>
    <t>California State U., Monterey Bay</t>
  </si>
  <si>
    <t>U. Nebraska, Kearney</t>
  </si>
  <si>
    <t>Nebraska</t>
  </si>
  <si>
    <t>SUNY, Downstate Medical Center</t>
  </si>
  <si>
    <t>St. Olaf C.</t>
  </si>
  <si>
    <t>U. Central Arkansas</t>
  </si>
  <si>
    <t>Arkansas</t>
  </si>
  <si>
    <t>California State U., Dominguez Hills</t>
  </si>
  <si>
    <t>Chapman U.</t>
  </si>
  <si>
    <t>Appalachian State U.</t>
  </si>
  <si>
    <t>Coastal Carolina U.</t>
  </si>
  <si>
    <t>Bryn Mawr C.</t>
  </si>
  <si>
    <t>Southern Connecticut State U.</t>
  </si>
  <si>
    <t>Winthrop U.</t>
  </si>
  <si>
    <t>Eastern Michigan U.</t>
  </si>
  <si>
    <t>Pennsylvania State U., Behrend</t>
  </si>
  <si>
    <t>Calvin C.</t>
  </si>
  <si>
    <t>Smith C.</t>
  </si>
  <si>
    <t>Northern Kentucky U.</t>
  </si>
  <si>
    <t>California State U., Chico</t>
  </si>
  <si>
    <t>Charles R. Drew U. of Medicine and Science</t>
  </si>
  <si>
    <t>Rosalind Franklin U. of Medicine and Science</t>
  </si>
  <si>
    <t>Davidson C.</t>
  </si>
  <si>
    <t>Tarleton State U.</t>
  </si>
  <si>
    <t>Middle Tennessee State U.</t>
  </si>
  <si>
    <t>Lafayette C.</t>
  </si>
  <si>
    <t>Texas A&amp;M U.-Commerce</t>
  </si>
  <si>
    <t>U. New Haven</t>
  </si>
  <si>
    <t>U.S. Naval Academy</t>
  </si>
  <si>
    <t>Skidmore C.</t>
  </si>
  <si>
    <t>Sam Houston State U.</t>
  </si>
  <si>
    <t>U. Wisconsin-Stevens Point</t>
  </si>
  <si>
    <t>Wesleyan U.</t>
  </si>
  <si>
    <t>Grinnell C.</t>
  </si>
  <si>
    <t>Villanova U.</t>
  </si>
  <si>
    <t>Texas Tech U., Health Sciences Center, El Paso</t>
  </si>
  <si>
    <t>Hope C.</t>
  </si>
  <si>
    <t>Fort Valley State U.</t>
  </si>
  <si>
    <t>California State U., San Marcos</t>
  </si>
  <si>
    <t>Haverford C.</t>
  </si>
  <si>
    <t>Claremont Graduate U.</t>
  </si>
  <si>
    <t>U. New England</t>
  </si>
  <si>
    <t>CUNY, Baruch C.</t>
  </si>
  <si>
    <t>U. Tennessee, Chattanooga</t>
  </si>
  <si>
    <t>Montclair State U.</t>
  </si>
  <si>
    <t>Rhode Island School of Design</t>
  </si>
  <si>
    <t>U. Arkansas, Little Rock</t>
  </si>
  <si>
    <t>Southern Illinois U., Edwardsville</t>
  </si>
  <si>
    <t>Indiana U.-Purdue U., Fort Wayne</t>
  </si>
  <si>
    <t>CUNY, Graduate Center</t>
  </si>
  <si>
    <t>U. Northern Colorado</t>
  </si>
  <si>
    <t>Northeast Ohio Medical U.</t>
  </si>
  <si>
    <t>William Paterson U.</t>
  </si>
  <si>
    <t>Clark U.</t>
  </si>
  <si>
    <t>Elon U.</t>
  </si>
  <si>
    <t>U. South Florida, Saint Petersburg</t>
  </si>
  <si>
    <t>U. San Diego</t>
  </si>
  <si>
    <t>U. Colorado Colorado Springs</t>
  </si>
  <si>
    <t>U. North Dakota</t>
  </si>
  <si>
    <t>North Dakota</t>
  </si>
  <si>
    <t>CUNY, Brooklyn C.</t>
  </si>
  <si>
    <t>Colgate U.</t>
  </si>
  <si>
    <t>Amherst C.</t>
  </si>
  <si>
    <t>Minnesota State U., Mankato</t>
  </si>
  <si>
    <t>Swarthmore C.</t>
  </si>
  <si>
    <t>U. San Francisco</t>
  </si>
  <si>
    <t>Van Andel Institute</t>
  </si>
  <si>
    <t>U. Hawaii, Hilo</t>
  </si>
  <si>
    <t>Stephen F. Austin State U.</t>
  </si>
  <si>
    <t>U. Arkansas, Pine Bluff</t>
  </si>
  <si>
    <t>Allegheny C.</t>
  </si>
  <si>
    <t>Texas Christian U.</t>
  </si>
  <si>
    <t>Alcorn State U.</t>
  </si>
  <si>
    <t>U. Alaska, Anchorage</t>
  </si>
  <si>
    <t>Delaware State U.</t>
  </si>
  <si>
    <t>Delaware</t>
  </si>
  <si>
    <t>Loma Linda U.</t>
  </si>
  <si>
    <t>U. South Dakota</t>
  </si>
  <si>
    <t>Salisbury U.</t>
  </si>
  <si>
    <t>Clarkson U.</t>
  </si>
  <si>
    <t>U. Wisconsin-La Crosse</t>
  </si>
  <si>
    <t>Eastern Virginia Medical School</t>
  </si>
  <si>
    <t>Harvey Mudd C.</t>
  </si>
  <si>
    <t>CUNY, C. Staten Island</t>
  </si>
  <si>
    <t>Central Washington U.</t>
  </si>
  <si>
    <t>Morgan State U.</t>
  </si>
  <si>
    <t>Albany Medical C.</t>
  </si>
  <si>
    <t>Louisiana State U., Health Sciences Center - Shreveport</t>
  </si>
  <si>
    <t>New York Medical C.</t>
  </si>
  <si>
    <t>West Chester U. Pennsylvania</t>
  </si>
  <si>
    <t>U. Central Oklahoma</t>
  </si>
  <si>
    <t>Purdue U., Calumet</t>
  </si>
  <si>
    <t>Fordham U.</t>
  </si>
  <si>
    <t>Pennsylvania State U., Harrisburg</t>
  </si>
  <si>
    <t>U. Southern Maine</t>
  </si>
  <si>
    <t>Arkansas State U., Jonesboro</t>
  </si>
  <si>
    <t>U. Missouri, Saint Louis</t>
  </si>
  <si>
    <t>Seattle U.</t>
  </si>
  <si>
    <t>Franklin and Marshall C.</t>
  </si>
  <si>
    <t>Xavier U. Louisiana</t>
  </si>
  <si>
    <t>Creighton U.</t>
  </si>
  <si>
    <t>U. Northern Iowa</t>
  </si>
  <si>
    <t>CUNY, John Jay C. of Criminal Justice</t>
  </si>
  <si>
    <t>Nova Southeastern U.</t>
  </si>
  <si>
    <t>U. North Florida</t>
  </si>
  <si>
    <t>U. Michigan, Dearborn</t>
  </si>
  <si>
    <t>Grand Valley State U.</t>
  </si>
  <si>
    <t>U. Denver</t>
  </si>
  <si>
    <t>Air Force Institute of Technology</t>
  </si>
  <si>
    <t>Pomona C.</t>
  </si>
  <si>
    <t>Ball State U.</t>
  </si>
  <si>
    <t>Mercer U.</t>
  </si>
  <si>
    <t>New School</t>
  </si>
  <si>
    <t>California State U., Sacramento</t>
  </si>
  <si>
    <t>Lewis and Clark C.</t>
  </si>
  <si>
    <t>Carleton C.</t>
  </si>
  <si>
    <t>Rowan U.</t>
  </si>
  <si>
    <t>Oklahoma State U., Center for Health Sciences</t>
  </si>
  <si>
    <t>SUNY, Upstate Medical U.</t>
  </si>
  <si>
    <t>Desert Research Institute</t>
  </si>
  <si>
    <t>California State U., San Bernardino</t>
  </si>
  <si>
    <t>Western Kentucky U.</t>
  </si>
  <si>
    <t>Western Washington U.</t>
  </si>
  <si>
    <t>California State Polytechnic U., Pomona</t>
  </si>
  <si>
    <t>James Madison U.</t>
  </si>
  <si>
    <t>Wellesley C.</t>
  </si>
  <si>
    <t>U. West Florida</t>
  </si>
  <si>
    <t>Columbia U., Teachers C.</t>
  </si>
  <si>
    <t>Rutgers, State U. New Jersey, Camden</t>
  </si>
  <si>
    <t>CUNY, Queens C.</t>
  </si>
  <si>
    <t>U. Maryland Center for Environmental Science</t>
  </si>
  <si>
    <t>Catholic U. of America</t>
  </si>
  <si>
    <t>Loyola Marymount U.</t>
  </si>
  <si>
    <t>DePaul U.</t>
  </si>
  <si>
    <t>South Dakota School of Mines and Technology</t>
  </si>
  <si>
    <t>California State U., Fresno</t>
  </si>
  <si>
    <t>Florida Atlantic U.</t>
  </si>
  <si>
    <t>St. Cloud State U.</t>
  </si>
  <si>
    <t>Alabama A&amp;M U.</t>
  </si>
  <si>
    <t>East Tennessee State U.</t>
  </si>
  <si>
    <t>C. Charleston</t>
  </si>
  <si>
    <t>Oakland U.</t>
  </si>
  <si>
    <t>Midwestern U.</t>
  </si>
  <si>
    <t>Prairie View A&amp;M U.</t>
  </si>
  <si>
    <t>Florida Institute of Technology</t>
  </si>
  <si>
    <t>Jackson State U.</t>
  </si>
  <si>
    <t>U. Tulsa</t>
  </si>
  <si>
    <t>Duquesne U.</t>
  </si>
  <si>
    <t>Louisiana Tech U.</t>
  </si>
  <si>
    <t>Morehouse School of Medicine</t>
  </si>
  <si>
    <t>U. South Alabama</t>
  </si>
  <si>
    <t>Savannah State U.</t>
  </si>
  <si>
    <t>Fayetteville State U.</t>
  </si>
  <si>
    <t>California State U., Northridge</t>
  </si>
  <si>
    <t>U. Massachusetts, Dartmouth</t>
  </si>
  <si>
    <t>Georgia Southern U.</t>
  </si>
  <si>
    <t>U. North Carolina, Wilmington</t>
  </si>
  <si>
    <t>Marshall U.</t>
  </si>
  <si>
    <t>North Carolina Central U.</t>
  </si>
  <si>
    <t>U. New Orleans</t>
  </si>
  <si>
    <t>U. North Texas, Health Science Center</t>
  </si>
  <si>
    <t>Stevens Institute of Technology</t>
  </si>
  <si>
    <t>Hampton U.</t>
  </si>
  <si>
    <t>Tennessee State U.</t>
  </si>
  <si>
    <t>CUNY, Hunter C.</t>
  </si>
  <si>
    <t>California State U., Fullerton</t>
  </si>
  <si>
    <t>Southern Methodist U.</t>
  </si>
  <si>
    <t>Bucknell U.</t>
  </si>
  <si>
    <t>Bowling Green State U.</t>
  </si>
  <si>
    <t>Louisiana State U., Health Sciences Center – New Orleans</t>
  </si>
  <si>
    <t>Tennessee Technological U.</t>
  </si>
  <si>
    <t>Azusa Pacific U.</t>
  </si>
  <si>
    <t>Baylor U.</t>
  </si>
  <si>
    <t>Miami U.</t>
  </si>
  <si>
    <t>New Mexico Institute of Mining and Technology</t>
  </si>
  <si>
    <t>Texas A&amp;M U.-Corpus Christi</t>
  </si>
  <si>
    <t>California State U., Long Beach</t>
  </si>
  <si>
    <t>Florida Gulf Coast U.</t>
  </si>
  <si>
    <t>Western Michigan U. and Homer Stryker M.D. School of Medicine</t>
  </si>
  <si>
    <t>U. Nebraska, Omaha</t>
  </si>
  <si>
    <t>U. Missouri, Kansas City</t>
  </si>
  <si>
    <t>Idaho State U.</t>
  </si>
  <si>
    <t>Idaho</t>
  </si>
  <si>
    <t>U. North Texas, Denton</t>
  </si>
  <si>
    <t>Rutgers, State U. New Jersey, Newark</t>
  </si>
  <si>
    <t>Naval Postgraduate School</t>
  </si>
  <si>
    <t>East Carolina U.</t>
  </si>
  <si>
    <t>San Jose State U.</t>
  </si>
  <si>
    <t>na</t>
  </si>
  <si>
    <t>SUNY, Polytechnic Institute</t>
  </si>
  <si>
    <t>U. Minnesota, Duluth</t>
  </si>
  <si>
    <t>Illinois Institute of Technology</t>
  </si>
  <si>
    <t>Boston C.</t>
  </si>
  <si>
    <t>SUNY, U. Albany</t>
  </si>
  <si>
    <t>Texas A&amp;M U.-Kingsville</t>
  </si>
  <si>
    <t>U.S. Air Force Academy</t>
  </si>
  <si>
    <t>Howard U.</t>
  </si>
  <si>
    <t>Northern Illinois U.</t>
  </si>
  <si>
    <t>Central Michigan U.</t>
  </si>
  <si>
    <t>Illinois State U.</t>
  </si>
  <si>
    <t>U. California, Merced</t>
  </si>
  <si>
    <t>Worcester Polytechnic Institute</t>
  </si>
  <si>
    <t>U. North Carolina, Greensboro</t>
  </si>
  <si>
    <t>Boise State U.</t>
  </si>
  <si>
    <t>California Polytechnic State U., San Luis Obispo</t>
  </si>
  <si>
    <t>U. Maine</t>
  </si>
  <si>
    <t>SUNY, C. of Environmental Science and Forestry</t>
  </si>
  <si>
    <t>San Francisco State U.</t>
  </si>
  <si>
    <t>Rush U.</t>
  </si>
  <si>
    <t>Woods Hole Oceanographic Institution</t>
  </si>
  <si>
    <t>Montana State U., Bozeman</t>
  </si>
  <si>
    <t>CUNY, City C.</t>
  </si>
  <si>
    <t>U. Texas, San Antonio</t>
  </si>
  <si>
    <t>Texas Tech U., Health Sciences Center</t>
  </si>
  <si>
    <t>Humboldt State U.</t>
  </si>
  <si>
    <t>Loyola U., Chicago</t>
  </si>
  <si>
    <t>Northern Arizona U.</t>
  </si>
  <si>
    <t>Arizona</t>
  </si>
  <si>
    <t>Cold Spring Harbor Laboratory</t>
  </si>
  <si>
    <t>Portland State U.</t>
  </si>
  <si>
    <t>U. North Carolina, Charlotte</t>
  </si>
  <si>
    <t>Lehigh U.</t>
  </si>
  <si>
    <t>Yeshiva U.</t>
  </si>
  <si>
    <t>Wright State U.</t>
  </si>
  <si>
    <t>Marquette U.</t>
  </si>
  <si>
    <t>North Carolina Agricultural and Technical State U.</t>
  </si>
  <si>
    <t>U. Tennessee, Health Science Center</t>
  </si>
  <si>
    <t>Missouri U. of Science and Technology</t>
  </si>
  <si>
    <t>U. Louisiana, Lafayette</t>
  </si>
  <si>
    <t>U. Toledo</t>
  </si>
  <si>
    <t>Kent State U.</t>
  </si>
  <si>
    <t>U. Dayton</t>
  </si>
  <si>
    <t>American U.</t>
  </si>
  <si>
    <t>Wichita State U.</t>
  </si>
  <si>
    <t>U. Alabama, Huntsville</t>
  </si>
  <si>
    <t>SUNY, Binghamton U.</t>
  </si>
  <si>
    <t>Texas State U.</t>
  </si>
  <si>
    <t>C. of William and Mary and Virginia Institute of Marine Science</t>
  </si>
  <si>
    <t>Rockefeller U.</t>
  </si>
  <si>
    <t>Brandeis U.</t>
  </si>
  <si>
    <t>U. Arkansas for Medical Sciences</t>
  </si>
  <si>
    <t>U. Alabama, Tuscaloosa</t>
  </si>
  <si>
    <t>U. Wyoming</t>
  </si>
  <si>
    <t>Wyoming</t>
  </si>
  <si>
    <t>New Jersey Institute of Technology</t>
  </si>
  <si>
    <t>U. Akron</t>
  </si>
  <si>
    <t>U. Texas Rio Grande Valley</t>
  </si>
  <si>
    <t>U. Alaska, Fairbanks</t>
  </si>
  <si>
    <t>U. Maryland, Baltimore County</t>
  </si>
  <si>
    <t>Old Dominion U.</t>
  </si>
  <si>
    <t>Cleveland State U.</t>
  </si>
  <si>
    <t>New Mexico State U.</t>
  </si>
  <si>
    <t>Rochester Institute of Technology</t>
  </si>
  <si>
    <t>Colorado School of Mines</t>
  </si>
  <si>
    <t>Indiana U.-Purdue U., Indianapolis</t>
  </si>
  <si>
    <t>Tulane U.</t>
  </si>
  <si>
    <t>U. Massachusetts, Boston</t>
  </si>
  <si>
    <t>U. Tennessee, Knoxville, Institute of Agriculture</t>
  </si>
  <si>
    <t>U. Montana, Missoula</t>
  </si>
  <si>
    <t>U. Texas, Arlington</t>
  </si>
  <si>
    <t>U. Massachusetts, Lowell</t>
  </si>
  <si>
    <t>San Diego State U.</t>
  </si>
  <si>
    <t>Augusta U.</t>
  </si>
  <si>
    <t>U. Oregon</t>
  </si>
  <si>
    <t>Thomas Jefferson U.</t>
  </si>
  <si>
    <t>Saint Louis U.</t>
  </si>
  <si>
    <t>Ohio U.</t>
  </si>
  <si>
    <t>Southern Illinois U., Carbondale</t>
  </si>
  <si>
    <t>U. Wisconsin-Milwaukee</t>
  </si>
  <si>
    <t>Florida A&amp;M U.</t>
  </si>
  <si>
    <t>U. Vermont</t>
  </si>
  <si>
    <t>U. Nevada, Las Vegas</t>
  </si>
  <si>
    <t>U. South Carolina, Columbia</t>
  </si>
  <si>
    <t>U. Memphis</t>
  </si>
  <si>
    <t>U. Texas Medical Branch</t>
  </si>
  <si>
    <t>South Dakota State U.</t>
  </si>
  <si>
    <t>Medical U. South Carolina</t>
  </si>
  <si>
    <t>Auburn U., Auburn</t>
  </si>
  <si>
    <t>U. Rhode Island</t>
  </si>
  <si>
    <t>Michigan Technological U.</t>
  </si>
  <si>
    <t>Albert Einstein C. of Medicine</t>
  </si>
  <si>
    <t>U. Texas, El Paso</t>
  </si>
  <si>
    <t>Wake Forest U.</t>
  </si>
  <si>
    <t>U. Texas Health Science Center, San Antonio</t>
  </si>
  <si>
    <t>Rensselaer Polytechnic Institute</t>
  </si>
  <si>
    <t>Clemson U.</t>
  </si>
  <si>
    <t>U. Nebraska, Medical Center</t>
  </si>
  <si>
    <t>George Mason U.</t>
  </si>
  <si>
    <t>Dartmouth C.</t>
  </si>
  <si>
    <t>Brigham Young U., Provo</t>
  </si>
  <si>
    <t>Utah</t>
  </si>
  <si>
    <t>Syracuse U.</t>
  </si>
  <si>
    <t>U. Houston</t>
  </si>
  <si>
    <t>Northeastern U.</t>
  </si>
  <si>
    <t>Medical C. Wisconsin</t>
  </si>
  <si>
    <t>Oklahoma State U., Stillwater</t>
  </si>
  <si>
    <t>Scripps Research Institute</t>
  </si>
  <si>
    <t>U. Mississippi</t>
  </si>
  <si>
    <t>U. Texas, Dallas</t>
  </si>
  <si>
    <t>U. Nevada, Reno</t>
  </si>
  <si>
    <t>Georgetown U.</t>
  </si>
  <si>
    <t>U. Idaho</t>
  </si>
  <si>
    <t>Drexel U.</t>
  </si>
  <si>
    <t>California Institute of Technology</t>
  </si>
  <si>
    <t>U. Southern Mississippi</t>
  </si>
  <si>
    <t>U. California, Santa Cruz</t>
  </si>
  <si>
    <t>U. New Hampshire</t>
  </si>
  <si>
    <t>Rice U.</t>
  </si>
  <si>
    <t>SUNY, Stony Brook U.</t>
  </si>
  <si>
    <t>U. Louisville</t>
  </si>
  <si>
    <t>Princeton U.</t>
  </si>
  <si>
    <t>U. California, Riverside</t>
  </si>
  <si>
    <t>U. Massachusetts, Medical School</t>
  </si>
  <si>
    <t>George Washington U.</t>
  </si>
  <si>
    <t>Icahn School of Medicine at Mt. Sinai</t>
  </si>
  <si>
    <t>Virginia Commonwealth U.</t>
  </si>
  <si>
    <t>Case Western Reserve U.</t>
  </si>
  <si>
    <t>U. Delaware</t>
  </si>
  <si>
    <t>U. Colorado Boulder</t>
  </si>
  <si>
    <t>North Dakota State U.</t>
  </si>
  <si>
    <t>Tufts U.</t>
  </si>
  <si>
    <t>U. Central Florida</t>
  </si>
  <si>
    <t>Florida International U.</t>
  </si>
  <si>
    <t>Utah State U.</t>
  </si>
  <si>
    <t>Temple U.</t>
  </si>
  <si>
    <t>Brown U.</t>
  </si>
  <si>
    <t>U. California, Santa Barbara</t>
  </si>
  <si>
    <t>U. Arkansas, Fayetteville</t>
  </si>
  <si>
    <t>Oregon Health and Science U.</t>
  </si>
  <si>
    <t>Louisiana State U., Baton Rouge</t>
  </si>
  <si>
    <t>U. Notre Dame</t>
  </si>
  <si>
    <t>U. Cincinnati</t>
  </si>
  <si>
    <t>U. Oklahoma, Norman and Health Science Center</t>
  </si>
  <si>
    <t>West Virginia U.</t>
  </si>
  <si>
    <t>Texas Tech U.</t>
  </si>
  <si>
    <t>U. Tennessee, Knoxville</t>
  </si>
  <si>
    <t>U. Texas Health Science Center, Houston</t>
  </si>
  <si>
    <t>Wayne State U.</t>
  </si>
  <si>
    <t>U. Texas, Austin</t>
  </si>
  <si>
    <t>U. Miami</t>
  </si>
  <si>
    <t>U. Massachusetts, Amherst</t>
  </si>
  <si>
    <t>U. Hawaii, Manoa</t>
  </si>
  <si>
    <t>Boston U.</t>
  </si>
  <si>
    <t>Mississippi State U.</t>
  </si>
  <si>
    <t>U. South Florida, Tampa</t>
  </si>
  <si>
    <t>U. Rochester</t>
  </si>
  <si>
    <t>Kansas State U.</t>
  </si>
  <si>
    <t>U. New Mexico</t>
  </si>
  <si>
    <t>U. California, Irvine</t>
  </si>
  <si>
    <t>North Carolina State U.</t>
  </si>
  <si>
    <t>Oregon State U.</t>
  </si>
  <si>
    <t>U. Texas Southwestern Medical Center</t>
  </si>
  <si>
    <t>Carnegie Mellon U.</t>
  </si>
  <si>
    <t>U. Missouri, Columbia</t>
  </si>
  <si>
    <t>U. Chicago</t>
  </si>
  <si>
    <t>Georgia State U.</t>
  </si>
  <si>
    <t>SUNY, U. Buffalo</t>
  </si>
  <si>
    <t>U. Connecticut</t>
  </si>
  <si>
    <t>U. Kansas</t>
  </si>
  <si>
    <t>U. Maryland, Baltimore</t>
  </si>
  <si>
    <t>U. Alabama, Birmingham</t>
  </si>
  <si>
    <t>Florida State U.</t>
  </si>
  <si>
    <t>Baylor C. of Medicine</t>
  </si>
  <si>
    <t>Washington State U.</t>
  </si>
  <si>
    <t>U. Colorado Denver and Anschutz Medical Campus</t>
  </si>
  <si>
    <t>U. Kentucky</t>
  </si>
  <si>
    <t>U. Virginia, Charlottesville</t>
  </si>
  <si>
    <t>U. Illinois, Chicago</t>
  </si>
  <si>
    <t>Iowa State U.</t>
  </si>
  <si>
    <t>Vanderbilt U.</t>
  </si>
  <si>
    <t>U. Nebraska, Lincoln</t>
  </si>
  <si>
    <t>U. Iowa</t>
  </si>
  <si>
    <t>U. Southern California</t>
  </si>
  <si>
    <t>New York U.</t>
  </si>
  <si>
    <t>U. Texas M. D. Anderson Cancer Center</t>
  </si>
  <si>
    <t>Michigan State U.</t>
  </si>
  <si>
    <t>U. Utah</t>
  </si>
  <si>
    <t>Arizona State U.</t>
  </si>
  <si>
    <t>Indiana U., Bloomington</t>
  </si>
  <si>
    <t>Emory U.</t>
  </si>
  <si>
    <t>Harvard U.</t>
  </si>
  <si>
    <t>U. Georgia</t>
  </si>
  <si>
    <t>Washington U., Saint Louis</t>
  </si>
  <si>
    <t>Rutgers, State U. New Jersey, New Brunswick</t>
  </si>
  <si>
    <t>U. Arizona</t>
  </si>
  <si>
    <t>Northwestern U.</t>
  </si>
  <si>
    <t>Virginia Polytechnic Institute and State U.</t>
  </si>
  <si>
    <t>Yale U.</t>
  </si>
  <si>
    <t>Georgia Institute of Technology</t>
  </si>
  <si>
    <t>U. California, San Francisco</t>
  </si>
  <si>
    <t>U. Pittsburgh, Pittsburgh</t>
  </si>
  <si>
    <t>Colorado State U., Fort Collins</t>
  </si>
  <si>
    <t>Columbia U. in the City of New York</t>
  </si>
  <si>
    <t>Ohio State U.</t>
  </si>
  <si>
    <t>U. North Carolina, Chapel Hill</t>
  </si>
  <si>
    <t>Stanford U.</t>
  </si>
  <si>
    <t>Duke U.</t>
  </si>
  <si>
    <t>U. Florida</t>
  </si>
  <si>
    <t>U. California, Berkeley</t>
  </si>
  <si>
    <t>Massachusetts Institute of Technology</t>
  </si>
  <si>
    <t>Purdue U., West Lafayette</t>
  </si>
  <si>
    <t>U. Maryland, College Park</t>
  </si>
  <si>
    <t>Cornell U.</t>
  </si>
  <si>
    <t>U. California, Davis</t>
  </si>
  <si>
    <t>U. California, San Diego</t>
  </si>
  <si>
    <t>U. Illinois, Urbana-Champaign</t>
  </si>
  <si>
    <t>U. California, Los Angeles</t>
  </si>
  <si>
    <t>U. Pennsylvania</t>
  </si>
  <si>
    <t>Texas A&amp;M U., College Station and Health Science Center</t>
  </si>
  <si>
    <t>Pennsylvania State U., University Park and Hershey Medical Center</t>
  </si>
  <si>
    <t>U. Minnesota, Twin Cities</t>
  </si>
  <si>
    <t>U. Washington, Seattle</t>
  </si>
  <si>
    <t>U. Wisconsin-Madison</t>
  </si>
  <si>
    <t>U. Michigan, Ann Arbor</t>
  </si>
  <si>
    <t>Johns Hopkins U.</t>
  </si>
  <si>
    <t>Metro Area</t>
  </si>
  <si>
    <t>Institution</t>
  </si>
  <si>
    <t>Institutional Control</t>
  </si>
  <si>
    <t>State</t>
  </si>
  <si>
    <t>Total</t>
  </si>
  <si>
    <t>Principal investigators</t>
  </si>
  <si>
    <t>Other personnel</t>
  </si>
  <si>
    <t>Postdocs</t>
  </si>
  <si>
    <t>Ann Arbor, MI MSA</t>
  </si>
  <si>
    <t>Baltimore-Towson, MD MSA</t>
  </si>
  <si>
    <t>State College, PA MSA</t>
  </si>
  <si>
    <t>College Station-Bryan, TX MSA</t>
  </si>
  <si>
    <t>Madison, WI MSA</t>
  </si>
  <si>
    <t>Minneapolis-St. Paul-Bloomington, MN-WI MSA</t>
  </si>
  <si>
    <t>Fort Collins-Loveland, CO MSA</t>
  </si>
  <si>
    <t>Seattle-Tacoma-Bellevue, WA MSA</t>
  </si>
  <si>
    <t>Los Angeles-Long Beach-Santa Ana, CA MSA</t>
  </si>
  <si>
    <t>Columbus, OH MSA</t>
  </si>
  <si>
    <t>Durham, NC MSA</t>
  </si>
  <si>
    <t>Pittsburgh, PA MSA</t>
  </si>
  <si>
    <t>San Francisco-Oakland-Fremont, CA MSA</t>
  </si>
  <si>
    <t>Sacramento-Arden-Arcade-Roseville, CA MSA</t>
  </si>
  <si>
    <t>Ithaca, NY MSA</t>
  </si>
  <si>
    <t>Gainesville, FL MSA</t>
  </si>
  <si>
    <t>San Jose-Sunnyvale-Santa Clara, CA MSA</t>
  </si>
  <si>
    <t>Philadelphia-Camden-Wilmington, PA-NJ-DE-MD MSA</t>
  </si>
  <si>
    <t>Lexington-Fayette, KY MSA</t>
  </si>
  <si>
    <t>San Diego-Carlsbad-San Marcos, CA MSA</t>
  </si>
  <si>
    <t>Tampa-St. Petersburg-Clearwater, FL</t>
  </si>
  <si>
    <t>Tucson, AZ MSA</t>
  </si>
  <si>
    <t>Lafayette, IN MSA</t>
  </si>
  <si>
    <t>Atlanta-Sandy Springs-Marietta, GA MSA</t>
  </si>
  <si>
    <t>New York-Northern New Jersey-Long Island, NY-NJ-PA MSA</t>
  </si>
  <si>
    <t>St. Louis, MO-IL MSA</t>
  </si>
  <si>
    <t>Washington-Arlington-Alexandria, DC-VA-MD-WV MSA</t>
  </si>
  <si>
    <t>New Haven-Milford, CT MSA</t>
  </si>
  <si>
    <t>Boulder, CO MSA</t>
  </si>
  <si>
    <t>Bloomington, IN MSA</t>
  </si>
  <si>
    <t>Chicago-Naperville-Joliet, IL-IN-WI MSA</t>
  </si>
  <si>
    <t>Boston-Cambridge-Quincy, MA-NH MSA</t>
  </si>
  <si>
    <t>Champaign-Urbana, IL MSA</t>
  </si>
  <si>
    <t>Corvalis, OR MSA</t>
  </si>
  <si>
    <t>Raleigh-Cary, NC MSA</t>
  </si>
  <si>
    <t>Blacksburg-Christiansburg-Radford, VA MSA</t>
  </si>
  <si>
    <t>Iowa City, IA MSA</t>
  </si>
  <si>
    <t>WA NONMETROPOLITAN AREA</t>
  </si>
  <si>
    <t>Lansing-East Lansing, MI MSA</t>
  </si>
  <si>
    <t>Charlottesville, VA MSA</t>
  </si>
  <si>
    <t>Nashville-Davidson-Murfreesboro-Franklin, TN MSA</t>
  </si>
  <si>
    <t>Phoenix-Mesa-Scottsdale, AZ MSA</t>
  </si>
  <si>
    <t>Portland-Vancouver-Beaverton, OR-WA MSA</t>
  </si>
  <si>
    <t>Santa Barbara-Santa Maria-Goleta, CA MSA</t>
  </si>
  <si>
    <t>Rochester, NY MSA</t>
  </si>
  <si>
    <t>Buffalo-Niagara Falls, NY MSA</t>
  </si>
  <si>
    <t>Denver-Aurora, CO MSA</t>
  </si>
  <si>
    <t>Cleveland-Elyria-Mentor, OH MSA</t>
  </si>
  <si>
    <t>Salt Lake City, UT MSA</t>
  </si>
  <si>
    <t>Lawrence, KS MSA</t>
  </si>
  <si>
    <t>Dallas-Fort Worth-Arlington, TX MSA</t>
  </si>
  <si>
    <t>Houston-Sugar Land-Baytown, TX MSA</t>
  </si>
  <si>
    <t>Riverside-San Bernardino-Ontario, CA MSA</t>
  </si>
  <si>
    <t>Charleston-North Charleston, SC MSA</t>
  </si>
  <si>
    <t>Miami-Fort Lauderdale-Pompano Beach, FL MSA</t>
  </si>
  <si>
    <t>Hartford-West Hartford-East Hartford, CT MSA</t>
  </si>
  <si>
    <t>Birmingham-Hoover, AL MSA</t>
  </si>
  <si>
    <t>Ames, IA MSA</t>
  </si>
  <si>
    <t>OK NONMETROPOLITAN AREA</t>
  </si>
  <si>
    <t>Austin-Round Rock, TX MSA</t>
  </si>
  <si>
    <t>Albuquerque, NM MSA</t>
  </si>
  <si>
    <t>Columbia, SC MSA</t>
  </si>
  <si>
    <t>Detroit-Warren-Livonia, MI MSA</t>
  </si>
  <si>
    <t>Oklahoma City, OK MSA</t>
  </si>
  <si>
    <t>Fargo, ND-MN MSA</t>
  </si>
  <si>
    <t>MS NONMETROPOLITAN AREA</t>
  </si>
  <si>
    <t>Worcester, MA MSA</t>
  </si>
  <si>
    <t>Fayetteville-Springdale-Rogers, AR-MO MSA</t>
  </si>
  <si>
    <t>Winston-Salem, NC MSA</t>
  </si>
  <si>
    <t>Richmond, VA MSA</t>
  </si>
  <si>
    <t>Lincoln, NE MSA</t>
  </si>
  <si>
    <t>Columbia, MO MSA</t>
  </si>
  <si>
    <t>Baton Rouge, LA MSA</t>
  </si>
  <si>
    <t>Santa Cruz-Watsonville, CA MSA</t>
  </si>
  <si>
    <t>Cincinnati-Middletown, OH-KY-IN MSA</t>
  </si>
  <si>
    <t>Springfield, MA MSA</t>
  </si>
  <si>
    <t>Tallahassee, FL MSA</t>
  </si>
  <si>
    <t>Auburn-Opelika, AL MSA</t>
  </si>
  <si>
    <t>Louisville/Jefferson County, KY-IN MSA</t>
  </si>
  <si>
    <t>Providence-New Bedford-Fall River, RI-MA MSA</t>
  </si>
  <si>
    <t>Omaha-Council Bluffs, NE-IA MSA</t>
  </si>
  <si>
    <t>MT NONMETROPOLITAN AREA</t>
  </si>
  <si>
    <t>Reno-Sparks, NV MSA</t>
  </si>
  <si>
    <t>Morgantown, WV MSA</t>
  </si>
  <si>
    <t>Milwaukee-Waukesha-West Allis, WI MSA</t>
  </si>
  <si>
    <t>Orlando-Kissimmee, FL MSA</t>
  </si>
  <si>
    <t>NH NONMETROPOLITAN AREA</t>
  </si>
  <si>
    <t>Little Rock-North Little Rock-Conway, AR MSA</t>
  </si>
  <si>
    <t>Honolulu, HI MSA</t>
  </si>
  <si>
    <t>Logan, UT-ID MSA</t>
  </si>
  <si>
    <t>Athens-Clark County, GA MSA</t>
  </si>
  <si>
    <t>South Bend-Mishawaka, IN-MI MSA</t>
  </si>
  <si>
    <t>Manhattan, KS MSA</t>
  </si>
  <si>
    <t>Burlington-South Burlington, VT MSA</t>
  </si>
  <si>
    <t>Knoxville, TN MSA</t>
  </si>
  <si>
    <t>Trenton-Ewing, NJ MSA</t>
  </si>
  <si>
    <t>Augusta-Richmond County, GA-SC MSA</t>
  </si>
  <si>
    <t>IL NONMETROPOLITAN AREA</t>
  </si>
  <si>
    <t>San Antonio, TX MSA</t>
  </si>
  <si>
    <t>ID NONMETROPOLITAN AREA</t>
  </si>
  <si>
    <t>Eugene-Springfield, OR MSA</t>
  </si>
  <si>
    <t>Greenville-Mauldin-Easley, SC MSA</t>
  </si>
  <si>
    <t>Las Cruces, NM MSA</t>
  </si>
  <si>
    <t>Lubbock, TX MSA</t>
  </si>
  <si>
    <t>Indianapolis-Carmel, IN MSA</t>
  </si>
  <si>
    <t>Syracuse, NY MSA</t>
  </si>
  <si>
    <t>Virginia Beach-Norfolk-Newport News, VA-NC MSA</t>
  </si>
  <si>
    <t>WY NONMETROPOLITAN AREA</t>
  </si>
  <si>
    <t>Memphis, TN-AR-MS MSA</t>
  </si>
  <si>
    <t>Barnstable Town, MA MSA</t>
  </si>
  <si>
    <t>OH NONMETROPOLITAN AREA</t>
  </si>
  <si>
    <t>Hattiesburg, MS MSA</t>
  </si>
  <si>
    <t>Albany-Schenectady-Troy, NY MSA</t>
  </si>
  <si>
    <t>Tuscaloosa, AL MSA</t>
  </si>
  <si>
    <t>Missoula, MT MSA</t>
  </si>
  <si>
    <t>Dayton, OH MSA</t>
  </si>
  <si>
    <t>MI NONMETROPOLITAN AREA</t>
  </si>
  <si>
    <t>Fairbanks, AK MSA</t>
  </si>
  <si>
    <t>SD NONMETROPOLITAN AREA</t>
  </si>
  <si>
    <t>New Orleans-Metairie-Kenner, LA MSA</t>
  </si>
  <si>
    <t>Merced, CA MSA</t>
  </si>
  <si>
    <t>Toledo, OH MSA</t>
  </si>
  <si>
    <t>Salinas, CA MSA</t>
  </si>
  <si>
    <t>Grand Forks, ND-MN MSA</t>
  </si>
  <si>
    <t>Brownsville-Harlingen, TX MSA</t>
  </si>
  <si>
    <t>Provo-Orem, UT MSA</t>
  </si>
  <si>
    <t>Huntsville, AL MSA</t>
  </si>
  <si>
    <t>Flagstaff, AZ MSA</t>
  </si>
  <si>
    <t>Greensboro-High Point, NC MSA</t>
  </si>
  <si>
    <t>Charlotte-Gastonia-Concord, NC-SC MSA</t>
  </si>
  <si>
    <t>Binghamton, NY MSA</t>
  </si>
  <si>
    <t>San Luis Obispo-Paso Robles, CA MSA</t>
  </si>
  <si>
    <t>MO NONMETROPOLITAN AREA</t>
  </si>
  <si>
    <t>MD NONMETROPOLITAN AREA</t>
  </si>
  <si>
    <t>Akron, OH MSA</t>
  </si>
  <si>
    <t>Kalamazoo-Portage, MI MSA</t>
  </si>
  <si>
    <t>Las Vegas-Paradise, NV MSA</t>
  </si>
  <si>
    <t>Allentown-Bethlehem-Easton, PA-NJ MSA</t>
  </si>
  <si>
    <t>Wilmington, NC MSA</t>
  </si>
  <si>
    <t>Lake Charles, LA MSA</t>
  </si>
  <si>
    <t>Boise City-Nampa, ID MSA</t>
  </si>
  <si>
    <t>Greenville, NC MSA</t>
  </si>
  <si>
    <t>El Paso, TX MSA</t>
  </si>
  <si>
    <t>Palm Bay-Melbourne-Titusville, FL MSA</t>
  </si>
  <si>
    <t>Colorado Springs, CO MSA</t>
  </si>
  <si>
    <t>Lafayette, LA MSA</t>
  </si>
  <si>
    <t>Duluth, MN-WI MSA</t>
  </si>
  <si>
    <t>Kansas City, MO-KS MSA</t>
  </si>
  <si>
    <t>Bangor, ME MSA</t>
  </si>
  <si>
    <t>Mobile, AL MSA</t>
  </si>
  <si>
    <t>Wichita, KS MSA</t>
  </si>
  <si>
    <t>PA NONMETROPOLITAN AREA</t>
  </si>
  <si>
    <t>Pocatello, ID MSA</t>
  </si>
  <si>
    <t>Pensacola-Ferry Pass-Brent, FL MSA</t>
  </si>
  <si>
    <t>Bloomington-Normal, IL MSA</t>
  </si>
  <si>
    <t>La Crosse, WI-MN MSA</t>
  </si>
  <si>
    <t>LA NONMETROPOLITAN AREA</t>
  </si>
  <si>
    <t>Waco, TX MSA</t>
  </si>
  <si>
    <t>Corpus Christi, TX MSA</t>
  </si>
  <si>
    <t>Rapid City, SD MSA</t>
  </si>
  <si>
    <t>NM NONMETROPOLITAN AREA</t>
  </si>
  <si>
    <t>Deltona-Daytona Beach-Ormond Beach, FL MSA</t>
  </si>
  <si>
    <t>Johnson City, TN MSA</t>
  </si>
  <si>
    <t>Greeley, CO MSA</t>
  </si>
  <si>
    <t>Cape Coral-Fort Myers, FL MSA</t>
  </si>
  <si>
    <t>GA NONMETROPOLITAN AREA</t>
  </si>
  <si>
    <t>Grand Rapids-Wyoming, MI MSA</t>
  </si>
  <si>
    <t>Tulsa, OK MSA</t>
  </si>
  <si>
    <t>Fresno, CA MSA</t>
  </si>
  <si>
    <t>Harrisonburg, VA MSA</t>
  </si>
  <si>
    <t>VT NONMETROPOLITAN AREA</t>
  </si>
  <si>
    <t>Huntington-Ashland, WV-KY-OH MSA</t>
  </si>
  <si>
    <t>TN NONMETROPOLITAN AREA</t>
  </si>
  <si>
    <t>Bellingham, WA MSA</t>
  </si>
  <si>
    <t>NY NONMETROPOLITAN AREA</t>
  </si>
  <si>
    <t>Poughkeepsie-Newburgh-Middletown, NY MSA</t>
  </si>
  <si>
    <t>TX NONMETROPOLITAN AREA</t>
  </si>
  <si>
    <t>Salisbury, MD MSA</t>
  </si>
  <si>
    <t>Muncie, IN MSA</t>
  </si>
  <si>
    <t>WI NONMETROPOLITAN AREA</t>
  </si>
  <si>
    <t>Jackson, MS MSA</t>
  </si>
  <si>
    <t>Macon, GA MSA</t>
  </si>
  <si>
    <t>Holland-Grand Haven, MI MSA</t>
  </si>
  <si>
    <t>CA NONMETROPOLITAN AREA</t>
  </si>
  <si>
    <t>Dover, DE MSA</t>
  </si>
  <si>
    <t>Mankato-North Mankato, MN MSA</t>
  </si>
  <si>
    <t>Jacksonville, FL MSA</t>
  </si>
  <si>
    <t>Anchorage, AK MSA</t>
  </si>
  <si>
    <t>NC NONMETROPOLITAN AREA</t>
  </si>
  <si>
    <t>Fayetteville, NC MSA</t>
  </si>
  <si>
    <t>Shreveport-Bossier City, LA MSA</t>
  </si>
  <si>
    <t>Chico, CA MSA</t>
  </si>
  <si>
    <t>MN NONMETROPOLITAN AREA</t>
  </si>
  <si>
    <t>Myrtle Beach-Conway-North Myrtle Beach, SC MSA</t>
  </si>
  <si>
    <t>Flint, MI MSA</t>
  </si>
  <si>
    <t>Pittsfield, MA MSA</t>
  </si>
  <si>
    <t>Asheville, NC MSA</t>
  </si>
  <si>
    <t>Bowling Green, KY MSA</t>
  </si>
  <si>
    <t>Jonesboro, AR MSA</t>
  </si>
  <si>
    <t>Harrisburg-Carlisle, PA MSA</t>
  </si>
  <si>
    <t>Fort Wayne, IN MSA</t>
  </si>
  <si>
    <t>Jefferson City, MO MSA</t>
  </si>
  <si>
    <t>Pine Bluff, AR MSA</t>
  </si>
  <si>
    <t>Portland-South Portland-Biddeford, ME MSA</t>
  </si>
  <si>
    <t>Charleston, WV MSA</t>
  </si>
  <si>
    <t>Utica-Rome, NY MSA</t>
  </si>
  <si>
    <t>Montgomery, AL MSA</t>
  </si>
  <si>
    <t>Chattanooga, TN-GA MSA</t>
  </si>
  <si>
    <t>Clarksville, TN-KY MSA</t>
  </si>
  <si>
    <t>SC NONMETROPOLITAN AREA</t>
  </si>
  <si>
    <t>Peoria, IL MSA</t>
  </si>
  <si>
    <t>Lancaster, PA MSA</t>
  </si>
  <si>
    <t>Bakersfield, CA MSA</t>
  </si>
  <si>
    <t>Savannah, GA MSA</t>
  </si>
  <si>
    <t>Amarillo, TX MSA</t>
  </si>
  <si>
    <t>Beaumont-Port Arthur, TX MSA</t>
  </si>
  <si>
    <t>St. Cloud, MN MSA</t>
  </si>
  <si>
    <t>Spokane, WA MSA</t>
  </si>
  <si>
    <t>Springfield, MO MSA</t>
  </si>
  <si>
    <t>Waterloo-Cedar Falls, IA MSA</t>
  </si>
  <si>
    <t>KY NONMETROPOLITAN AREA</t>
  </si>
  <si>
    <t>Tyler, TX MSA</t>
  </si>
  <si>
    <t>Stockton, CA MSA</t>
  </si>
  <si>
    <t>NE NONMETROPOLITAN AREA</t>
  </si>
  <si>
    <t>Bridgeport-Stamford-Norwalk, CT MSA</t>
  </si>
  <si>
    <t>HI NONMETROPOLITAN AREA</t>
  </si>
  <si>
    <t>Erie, PA MSA</t>
  </si>
  <si>
    <t>Michigan City-La Porte, IN MSA</t>
  </si>
  <si>
    <t>ME NONMETROPOLITAN AREA</t>
  </si>
  <si>
    <t>Modesto, CA MSA</t>
  </si>
  <si>
    <t>Salem, OR MSA</t>
  </si>
  <si>
    <t>Terre Haute, IN MSA</t>
  </si>
  <si>
    <t>Monroe, LA MSA</t>
  </si>
  <si>
    <t>Lewiston-Auburn, ME MSA</t>
  </si>
  <si>
    <t>Houma-Bayou Cane-Thibodaux, LA MSA</t>
  </si>
  <si>
    <t>KS NONMETROPOLITAN AREA</t>
  </si>
  <si>
    <t>Albany, GA MSA</t>
  </si>
  <si>
    <t>Youngstown-Warren-Boardman, OH-PA MSA</t>
  </si>
  <si>
    <t>IA NONMETROPOLITAN AREA</t>
  </si>
  <si>
    <t>Vallejo-Fairfield, CA MSA</t>
  </si>
  <si>
    <t>Burlington, NC MSA</t>
  </si>
  <si>
    <t>Springfield, IL MSA</t>
  </si>
  <si>
    <t>AL NONMETROPOLITAN AREA</t>
  </si>
  <si>
    <t>Norwich-New London, CT MSA</t>
  </si>
  <si>
    <t>Odessa, TX MSA</t>
  </si>
  <si>
    <t>Wheeling, WV-OH MSA</t>
  </si>
  <si>
    <t>AK NONMETROPOLITAN AREA</t>
  </si>
  <si>
    <t>Scranton--Wilkes-Barre, PA MSA</t>
  </si>
  <si>
    <t>Laredo, TX MSA</t>
  </si>
  <si>
    <t>Green Bay, WI MSA</t>
  </si>
  <si>
    <t>R&amp;D</t>
  </si>
  <si>
    <t>Row Labels</t>
  </si>
  <si>
    <t>Total R&amp;D Personnel</t>
  </si>
  <si>
    <t>Principal Investigators</t>
  </si>
  <si>
    <t>2016 R&amp;D</t>
  </si>
  <si>
    <t>MARKSTAT</t>
  </si>
  <si>
    <t>FIPS</t>
  </si>
  <si>
    <t>Total Employment (2015)</t>
  </si>
  <si>
    <t>Personnel / Employment</t>
  </si>
  <si>
    <t>Total P</t>
  </si>
  <si>
    <t>P.I.</t>
  </si>
  <si>
    <t>MarkStat</t>
  </si>
  <si>
    <t>Metro</t>
  </si>
  <si>
    <t>Type</t>
  </si>
  <si>
    <t>Metro Employment (2015)</t>
  </si>
  <si>
    <t>State Employment (2015)</t>
  </si>
  <si>
    <t>PI/Total</t>
  </si>
  <si>
    <t>Employment</t>
  </si>
  <si>
    <t>2015 Total R&amp;D Personnel</t>
  </si>
  <si>
    <t>Geography</t>
  </si>
  <si>
    <t>2015 Employment</t>
  </si>
  <si>
    <t>2015 Principal Investigators</t>
  </si>
  <si>
    <t>PI/Emply</t>
  </si>
  <si>
    <t>R&amp;D Workers per 10,000 Employees</t>
  </si>
  <si>
    <t>R&amp;D/PI</t>
  </si>
  <si>
    <t>R&amp;D/Total</t>
  </si>
  <si>
    <t>R&amp;D/Personnel</t>
  </si>
  <si>
    <t>R&amp;D/Total Emp</t>
  </si>
  <si>
    <t>Other Personnel per P.I.</t>
  </si>
  <si>
    <t>Other per PI</t>
  </si>
  <si>
    <t>State College</t>
  </si>
  <si>
    <t xml:space="preserve"> PA MSA</t>
  </si>
  <si>
    <t>Ithaca</t>
  </si>
  <si>
    <t xml:space="preserve"> NY MSA</t>
  </si>
  <si>
    <t>Ames</t>
  </si>
  <si>
    <t xml:space="preserve"> IA MSA</t>
  </si>
  <si>
    <t>Corvalis</t>
  </si>
  <si>
    <t xml:space="preserve"> OR MSA</t>
  </si>
  <si>
    <t>College Station-Bryan</t>
  </si>
  <si>
    <t xml:space="preserve"> TX MSA</t>
  </si>
  <si>
    <t>Blacksburg-Christiansburg-Radford</t>
  </si>
  <si>
    <t xml:space="preserve"> VA MSA</t>
  </si>
  <si>
    <t>Champaign-Urbana</t>
  </si>
  <si>
    <t xml:space="preserve"> IL MSA</t>
  </si>
  <si>
    <t>Manhattan</t>
  </si>
  <si>
    <t xml:space="preserve"> KS MSA</t>
  </si>
  <si>
    <t>Lafayette</t>
  </si>
  <si>
    <t xml:space="preserve"> IN MSA</t>
  </si>
  <si>
    <t>Ann Arbor</t>
  </si>
  <si>
    <t xml:space="preserve"> MI MSA</t>
  </si>
  <si>
    <t>Athens-Clark County</t>
  </si>
  <si>
    <t xml:space="preserve"> GA MSA</t>
  </si>
  <si>
    <t>Lawrence</t>
  </si>
  <si>
    <t>Gainesville</t>
  </si>
  <si>
    <t xml:space="preserve"> FL MSA</t>
  </si>
  <si>
    <t>Iowa City</t>
  </si>
  <si>
    <t>Bloomington</t>
  </si>
  <si>
    <t>New York-Northern New Jersey-Long Island</t>
  </si>
  <si>
    <t xml:space="preserve"> NY-NJ-PA MSA</t>
  </si>
  <si>
    <t>Boston-Cambridge-Quincy</t>
  </si>
  <si>
    <t xml:space="preserve"> MA-NH MSA</t>
  </si>
  <si>
    <t>Baltimore-Towson</t>
  </si>
  <si>
    <t xml:space="preserve"> MD MSA</t>
  </si>
  <si>
    <t>Los Angeles-Long Beach-Santa Ana</t>
  </si>
  <si>
    <t xml:space="preserve"> CA MSA</t>
  </si>
  <si>
    <t>Philadelphia-Camden-Wilmington</t>
  </si>
  <si>
    <t xml:space="preserve"> PA-NJ-DE-MD MSA</t>
  </si>
  <si>
    <t>Chicago-Naperville-Joliet</t>
  </si>
  <si>
    <t xml:space="preserve"> IL-IN-WI MSA</t>
  </si>
  <si>
    <t>Atlanta-Sandy Springs-Marietta</t>
  </si>
  <si>
    <t>Houston-Sugar Land-Baytown</t>
  </si>
  <si>
    <t>San Francisco-Oakland-Fremont</t>
  </si>
  <si>
    <t>Washington-Arlington-Alexandria</t>
  </si>
  <si>
    <t xml:space="preserve"> DC-VA-MD-WV MSA</t>
  </si>
  <si>
    <t>Madison</t>
  </si>
  <si>
    <t xml:space="preserve"> WI MSA</t>
  </si>
  <si>
    <t>Durham</t>
  </si>
  <si>
    <t xml:space="preserve"> NC MSA</t>
  </si>
  <si>
    <t>Pittsburgh</t>
  </si>
  <si>
    <t>San Diego-Carlsbad-San Marcos</t>
  </si>
  <si>
    <t>Minneapolis-St. Paul-Bloomington</t>
  </si>
  <si>
    <t xml:space="preserve"> MN-WI MSA</t>
  </si>
  <si>
    <t>Seattle-Tacoma-Bellevue</t>
  </si>
  <si>
    <t xml:space="preserve"> WA MSA</t>
  </si>
  <si>
    <t>Sacramento-Arden-Arcade-Roseville</t>
  </si>
  <si>
    <t>Dallas-Fort Worth-Arlington</t>
  </si>
  <si>
    <t>San Jose-Sunnyvale-Santa Clara</t>
  </si>
  <si>
    <t>Phoenix-Mesa-Scottsdale</t>
  </si>
  <si>
    <t xml:space="preserve"> AZ MSA</t>
  </si>
  <si>
    <t>St. Louis</t>
  </si>
  <si>
    <t xml:space="preserve"> MO-IL MSA</t>
  </si>
  <si>
    <t>Columbus</t>
  </si>
  <si>
    <t xml:space="preserve"> OH MSA</t>
  </si>
  <si>
    <t>Tucson</t>
  </si>
  <si>
    <t>Miami-Fort Lauderdale-Pompano Beach</t>
  </si>
  <si>
    <t>New Haven-Milford</t>
  </si>
  <si>
    <t xml:space="preserve"> CT MSA</t>
  </si>
  <si>
    <t>Nashville-Davidson-Murfreesboro-Franklin</t>
  </si>
  <si>
    <t xml:space="preserve"> TN MSA</t>
  </si>
  <si>
    <t>Denver-Aurora</t>
  </si>
  <si>
    <t xml:space="preserve"> CO MSA</t>
  </si>
  <si>
    <t>Salt Lake City</t>
  </si>
  <si>
    <t xml:space="preserve"> UT MSA</t>
  </si>
  <si>
    <t>Tallahassee</t>
  </si>
  <si>
    <t>Lansing-East Lansing</t>
  </si>
  <si>
    <t>Lincoln</t>
  </si>
  <si>
    <t xml:space="preserve"> NE MSA</t>
  </si>
  <si>
    <t>Fort Collins-Loveland</t>
  </si>
  <si>
    <t>Providence-New Bedford-Fall River</t>
  </si>
  <si>
    <t xml:space="preserve"> RI-MA MSA</t>
  </si>
  <si>
    <t>Lexington-Fayette</t>
  </si>
  <si>
    <t xml:space="preserve"> KY MSA</t>
  </si>
  <si>
    <t>Spokane</t>
  </si>
  <si>
    <t>Rochester</t>
  </si>
  <si>
    <t>Hartford-West Hartford-East Hartford</t>
  </si>
  <si>
    <t>Austin-Round Rock</t>
  </si>
  <si>
    <t>Knoxville</t>
  </si>
  <si>
    <t>Honolulu</t>
  </si>
  <si>
    <t xml:space="preserve"> HI MSA</t>
  </si>
  <si>
    <t>Birmingham-Hoover</t>
  </si>
  <si>
    <t xml:space="preserve"> AL MSA</t>
  </si>
  <si>
    <t>Portland-Vancouver-Beaverton</t>
  </si>
  <si>
    <t xml:space="preserve"> OR-WA MSA</t>
  </si>
  <si>
    <t>Buffalo-Niagara Falls</t>
  </si>
  <si>
    <t>Milwaukee-Waukesha-West Allis</t>
  </si>
  <si>
    <t>Raleigh-Cary</t>
  </si>
  <si>
    <t>Lubbock</t>
  </si>
  <si>
    <t>Albuquerque</t>
  </si>
  <si>
    <t xml:space="preserve"> NM MSA</t>
  </si>
  <si>
    <t>Charlottesville</t>
  </si>
  <si>
    <t>Detroit-Warren-Livonia</t>
  </si>
  <si>
    <t>Cleveland-Elyria-Mentor</t>
  </si>
  <si>
    <t>Cincinnati-Middletown</t>
  </si>
  <si>
    <t xml:space="preserve"> OH-KY-IN MSA</t>
  </si>
  <si>
    <t>Tampa-St. Petersburg-Clearwater</t>
  </si>
  <si>
    <t xml:space="preserve"> FL</t>
  </si>
  <si>
    <t>Springfield</t>
  </si>
  <si>
    <t xml:space="preserve"> MA MSA</t>
  </si>
  <si>
    <t>Riverside-San Bernardino-Ontario</t>
  </si>
  <si>
    <t>Morgantown</t>
  </si>
  <si>
    <t xml:space="preserve"> WV MSA</t>
  </si>
  <si>
    <t>Columbia</t>
  </si>
  <si>
    <t xml:space="preserve"> MO MSA</t>
  </si>
  <si>
    <t>South Bend-Mishawaka</t>
  </si>
  <si>
    <t xml:space="preserve"> IN-MI MSA</t>
  </si>
  <si>
    <t>Santa Barbara-Santa Maria-Goleta</t>
  </si>
  <si>
    <t>Baton Rouge</t>
  </si>
  <si>
    <t xml:space="preserve"> LA MSA</t>
  </si>
  <si>
    <t>Fayetteville-Springdale-Rogers</t>
  </si>
  <si>
    <t xml:space="preserve"> AR-MO MSA</t>
  </si>
  <si>
    <t>Richmond</t>
  </si>
  <si>
    <t>Virginia Beach-Norfolk-Newport News</t>
  </si>
  <si>
    <t xml:space="preserve"> VA-NC MSA</t>
  </si>
  <si>
    <t>Worcester</t>
  </si>
  <si>
    <t>Orlando-Kissimmee</t>
  </si>
  <si>
    <t>Syracuse</t>
  </si>
  <si>
    <t>Albany-Schenectady-Troy</t>
  </si>
  <si>
    <t>Oklahoma City</t>
  </si>
  <si>
    <t xml:space="preserve"> OK MSA</t>
  </si>
  <si>
    <t>Trenton-Ewing</t>
  </si>
  <si>
    <t xml:space="preserve"> NJ MSA</t>
  </si>
  <si>
    <t>Fargo</t>
  </si>
  <si>
    <t xml:space="preserve"> ND-MN MSA</t>
  </si>
  <si>
    <t>New Orleans-Metairie-Kenner</t>
  </si>
  <si>
    <t>Logan</t>
  </si>
  <si>
    <t xml:space="preserve"> UT-ID MSA</t>
  </si>
  <si>
    <t>Louisville/Jefferson County</t>
  </si>
  <si>
    <t xml:space="preserve"> KY-IN MSA</t>
  </si>
  <si>
    <t>San Antonio</t>
  </si>
  <si>
    <t>Boulder</t>
  </si>
  <si>
    <t>Dayton</t>
  </si>
  <si>
    <t>Reno-Sparks</t>
  </si>
  <si>
    <t xml:space="preserve"> NV MSA</t>
  </si>
  <si>
    <t>Memphis</t>
  </si>
  <si>
    <t xml:space="preserve"> TN-AR-MS MSA</t>
  </si>
  <si>
    <t>Santa Cruz-Watsonville</t>
  </si>
  <si>
    <t>Auburn-Opelika</t>
  </si>
  <si>
    <t>Omaha-Council Bluffs</t>
  </si>
  <si>
    <t xml:space="preserve"> NE-IA MSA</t>
  </si>
  <si>
    <t>Greensboro-High Point</t>
  </si>
  <si>
    <t>Akron</t>
  </si>
  <si>
    <t>Charleston-North Charleston</t>
  </si>
  <si>
    <t xml:space="preserve"> SC MSA</t>
  </si>
  <si>
    <t>Provo-Orem</t>
  </si>
  <si>
    <t>El Paso</t>
  </si>
  <si>
    <t>Greenville-Mauldin-Easley</t>
  </si>
  <si>
    <t>Eugene-Springfield</t>
  </si>
  <si>
    <t>Burlington-South Burlington</t>
  </si>
  <si>
    <t xml:space="preserve"> VT MSA</t>
  </si>
  <si>
    <t>Charlotte-Gastonia-Concord</t>
  </si>
  <si>
    <t xml:space="preserve"> NC-SC MSA</t>
  </si>
  <si>
    <t>Little Rock-North Little Rock-Conway</t>
  </si>
  <si>
    <t xml:space="preserve"> AR MSA</t>
  </si>
  <si>
    <t>Huntsville</t>
  </si>
  <si>
    <t>Indianapolis-Carmel</t>
  </si>
  <si>
    <t>Missoula</t>
  </si>
  <si>
    <t xml:space="preserve"> MT MSA</t>
  </si>
  <si>
    <t>Winston-Salem</t>
  </si>
  <si>
    <t>Las Cruces</t>
  </si>
  <si>
    <t>Toledo</t>
  </si>
  <si>
    <t>Fairbanks</t>
  </si>
  <si>
    <t xml:space="preserve"> AK MSA</t>
  </si>
  <si>
    <t>Tuscaloosa</t>
  </si>
  <si>
    <t>Wichita</t>
  </si>
  <si>
    <t>Binghamton</t>
  </si>
  <si>
    <t>Allentown-Bethlehem-Easton</t>
  </si>
  <si>
    <t xml:space="preserve"> PA-NJ MSA</t>
  </si>
  <si>
    <t>Las Vegas-Paradise</t>
  </si>
  <si>
    <t>Grand Forks</t>
  </si>
  <si>
    <t>Brownsville-Harlingen</t>
  </si>
  <si>
    <t>Bangor</t>
  </si>
  <si>
    <t xml:space="preserve"> ME MSA</t>
  </si>
  <si>
    <t>Augusta-Richmond County</t>
  </si>
  <si>
    <t xml:space="preserve"> GA-SC MSA</t>
  </si>
  <si>
    <t>Salinas</t>
  </si>
  <si>
    <t>Barnstable Town</t>
  </si>
  <si>
    <t>Utica-Rome</t>
  </si>
  <si>
    <t>Colorado Springs</t>
  </si>
  <si>
    <t>Hattiesburg</t>
  </si>
  <si>
    <t xml:space="preserve"> MS MSA</t>
  </si>
  <si>
    <t>Bloomington-Normal</t>
  </si>
  <si>
    <t>Tulsa</t>
  </si>
  <si>
    <t>Flagstaff</t>
  </si>
  <si>
    <t>Merced</t>
  </si>
  <si>
    <t>San Luis Obispo-Paso Robles</t>
  </si>
  <si>
    <t>Boise City-Nampa</t>
  </si>
  <si>
    <t xml:space="preserve"> ID MSA</t>
  </si>
  <si>
    <t>Duluth</t>
  </si>
  <si>
    <t>Greenville</t>
  </si>
  <si>
    <t>Cape Coral-Fort Myers</t>
  </si>
  <si>
    <t>Mobile</t>
  </si>
  <si>
    <t>Salisbury</t>
  </si>
  <si>
    <t>Kalamazoo-Portage</t>
  </si>
  <si>
    <t>Pocatello</t>
  </si>
  <si>
    <t>Wilmington</t>
  </si>
  <si>
    <t>Huntington-Ashland</t>
  </si>
  <si>
    <t xml:space="preserve"> WV-KY-OH MSA</t>
  </si>
  <si>
    <t>Portland-South Portland-Biddeford</t>
  </si>
  <si>
    <t>Corpus Christi</t>
  </si>
  <si>
    <t>Fresno</t>
  </si>
  <si>
    <t>Waco</t>
  </si>
  <si>
    <t>Savannah</t>
  </si>
  <si>
    <t>Fayetteville</t>
  </si>
  <si>
    <t>St. Cloud</t>
  </si>
  <si>
    <t xml:space="preserve"> MN MSA</t>
  </si>
  <si>
    <t>Jackson</t>
  </si>
  <si>
    <t>Harrisburg-Carlisle</t>
  </si>
  <si>
    <t>Pensacola-Ferry Pass-Brent</t>
  </si>
  <si>
    <t>Palm Bay-Melbourne-Titusville</t>
  </si>
  <si>
    <t>Johnson City</t>
  </si>
  <si>
    <t>Macon</t>
  </si>
  <si>
    <t>Kansas City</t>
  </si>
  <si>
    <t xml:space="preserve"> MO-KS MSA</t>
  </si>
  <si>
    <t>Grand Rapids-Wyoming</t>
  </si>
  <si>
    <t>La Crosse</t>
  </si>
  <si>
    <t xml:space="preserve"> WI-MN MSA</t>
  </si>
  <si>
    <t>Harrisonburg</t>
  </si>
  <si>
    <t>Muncie</t>
  </si>
  <si>
    <t>Lancaster</t>
  </si>
  <si>
    <t>Myrtle Beach-Conway-North Myrtle Beach</t>
  </si>
  <si>
    <t>Waterloo-Cedar Falls</t>
  </si>
  <si>
    <t>Dover</t>
  </si>
  <si>
    <t xml:space="preserve"> DE MSA</t>
  </si>
  <si>
    <t>Jonesboro</t>
  </si>
  <si>
    <t>Shreveport-Bossier City</t>
  </si>
  <si>
    <t>Pine Bluff</t>
  </si>
  <si>
    <t>Bowling Green</t>
  </si>
  <si>
    <t>Jacksonville</t>
  </si>
  <si>
    <t>Anchorage</t>
  </si>
  <si>
    <t>Chattanooga</t>
  </si>
  <si>
    <t xml:space="preserve"> TN-GA MSA</t>
  </si>
  <si>
    <t>Jefferson City</t>
  </si>
  <si>
    <t>Fort Wayne</t>
  </si>
  <si>
    <t>Deltona-Daytona Beach-Ormond Beach</t>
  </si>
  <si>
    <t>Bellingham</t>
  </si>
  <si>
    <t>Burlington</t>
  </si>
  <si>
    <t>Greeley</t>
  </si>
  <si>
    <t>Rapid City</t>
  </si>
  <si>
    <t xml:space="preserve"> SD MSA</t>
  </si>
  <si>
    <t>Mankato-North Mankato</t>
  </si>
  <si>
    <t>Peoria</t>
  </si>
  <si>
    <t>Lake Charles</t>
  </si>
  <si>
    <t>Flint</t>
  </si>
  <si>
    <t>Stockton</t>
  </si>
  <si>
    <t>Beaumont-Port Arthur</t>
  </si>
  <si>
    <t>Tyler</t>
  </si>
  <si>
    <t>Amarillo</t>
  </si>
  <si>
    <t>Chico</t>
  </si>
  <si>
    <t>Pittsfield</t>
  </si>
  <si>
    <t>Asheville</t>
  </si>
  <si>
    <t>Montgomery</t>
  </si>
  <si>
    <t>Terre Haute</t>
  </si>
  <si>
    <t>Houma-Bayou Cane-Thibodaux</t>
  </si>
  <si>
    <t>Odessa</t>
  </si>
  <si>
    <t>Laredo</t>
  </si>
  <si>
    <t>Bridgeport-Stamford-Norwalk</t>
  </si>
  <si>
    <t>Youngstown-Warren-Boardman</t>
  </si>
  <si>
    <t xml:space="preserve"> OH-PA MSA</t>
  </si>
  <si>
    <t>Lewiston-Auburn</t>
  </si>
  <si>
    <t>Monroe</t>
  </si>
  <si>
    <t>Clarksville</t>
  </si>
  <si>
    <t xml:space="preserve"> TN-KY MSA</t>
  </si>
  <si>
    <t>Salem</t>
  </si>
  <si>
    <t>Charleston</t>
  </si>
  <si>
    <t>Bakersfield</t>
  </si>
  <si>
    <t>Modesto</t>
  </si>
  <si>
    <t>Vallejo-Fairfield</t>
  </si>
  <si>
    <t>Wheeling</t>
  </si>
  <si>
    <t xml:space="preserve"> WV-OH MSA</t>
  </si>
  <si>
    <t>Albany</t>
  </si>
  <si>
    <t>Erie</t>
  </si>
  <si>
    <t>Michigan City-La Porte</t>
  </si>
  <si>
    <t>Norwich-New London</t>
  </si>
  <si>
    <t>Scranton--Wilkes-Barre</t>
  </si>
  <si>
    <t>Green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</si>
</sst>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14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5F5F5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B2D1FF"/>
      </left>
      <right style="thin">
        <color rgb="FFB2D1FF"/>
      </right>
      <top style="thin">
        <color rgb="FFB2D1FF"/>
      </top>
      <bottom style="thin">
        <color rgb="FFB2D1FF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0" fontId="3" fillId="0" borderId="0"/>
    <xf numFmtId="9" fontId="7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4" fillId="0" borderId="0" xfId="0" applyFont="1" applyAlignment="1"/>
    <xf numFmtId="0" fontId="4" fillId="0" borderId="0" xfId="0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 indent="2"/>
    </xf>
    <xf numFmtId="3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 indent="2"/>
    </xf>
    <xf numFmtId="0" fontId="5" fillId="2" borderId="0" xfId="0" applyFont="1" applyFill="1" applyAlignment="1">
      <alignment horizontal="left" wrapText="1"/>
    </xf>
    <xf numFmtId="3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wrapText="1" indent="2"/>
    </xf>
    <xf numFmtId="0" fontId="0" fillId="0" borderId="0" xfId="0" applyFill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3" fillId="0" borderId="0" xfId="1"/>
    <xf numFmtId="0" fontId="9" fillId="0" borderId="0" xfId="3" applyFont="1" applyFill="1" applyBorder="1" applyAlignment="1">
      <alignment horizontal="left"/>
    </xf>
    <xf numFmtId="0" fontId="11" fillId="5" borderId="0" xfId="1" applyFont="1" applyFill="1"/>
    <xf numFmtId="0" fontId="11" fillId="4" borderId="0" xfId="1" applyFont="1" applyFill="1"/>
    <xf numFmtId="0" fontId="10" fillId="0" borderId="0" xfId="1" applyFont="1"/>
    <xf numFmtId="0" fontId="10" fillId="2" borderId="0" xfId="1" applyFont="1" applyFill="1"/>
    <xf numFmtId="0" fontId="10" fillId="0" borderId="0" xfId="1" applyFont="1" applyAlignment="1"/>
    <xf numFmtId="164" fontId="3" fillId="0" borderId="0" xfId="2" applyNumberFormat="1" applyFont="1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  <xf numFmtId="164" fontId="0" fillId="0" borderId="0" xfId="2" applyNumberFormat="1" applyFont="1"/>
    <xf numFmtId="1" fontId="0" fillId="0" borderId="0" xfId="0" applyNumberFormat="1" applyAlignment="1">
      <alignment horizontal="left" indent="36"/>
    </xf>
    <xf numFmtId="0" fontId="12" fillId="6" borderId="2" xfId="0" applyFont="1" applyFill="1" applyBorder="1"/>
    <xf numFmtId="0" fontId="0" fillId="0" borderId="0" xfId="0" applyNumberFormat="1" applyFont="1"/>
    <xf numFmtId="0" fontId="0" fillId="0" borderId="0" xfId="0" applyFont="1"/>
    <xf numFmtId="0" fontId="2" fillId="0" borderId="0" xfId="1" applyFont="1"/>
    <xf numFmtId="0" fontId="13" fillId="0" borderId="0" xfId="0" applyFont="1"/>
    <xf numFmtId="0" fontId="14" fillId="0" borderId="0" xfId="0" applyFont="1"/>
    <xf numFmtId="0" fontId="6" fillId="3" borderId="1" xfId="0" applyFont="1" applyFill="1" applyBorder="1" applyAlignment="1">
      <alignment horizontal="center" wrapText="1"/>
    </xf>
    <xf numFmtId="0" fontId="15" fillId="0" borderId="0" xfId="1" applyFont="1"/>
    <xf numFmtId="0" fontId="12" fillId="6" borderId="0" xfId="0" applyFont="1" applyFill="1" applyBorder="1"/>
    <xf numFmtId="2" fontId="0" fillId="0" borderId="0" xfId="2" applyNumberFormat="1" applyFont="1"/>
    <xf numFmtId="164" fontId="1" fillId="0" borderId="0" xfId="2" applyNumberFormat="1" applyFont="1"/>
    <xf numFmtId="2" fontId="3" fillId="0" borderId="0" xfId="2" applyNumberFormat="1" applyFont="1"/>
    <xf numFmtId="0" fontId="16" fillId="0" borderId="0" xfId="0" applyFont="1"/>
    <xf numFmtId="0" fontId="0" fillId="7" borderId="0" xfId="0" applyFill="1" applyAlignment="1">
      <alignment horizontal="left"/>
    </xf>
    <xf numFmtId="0" fontId="0" fillId="7" borderId="0" xfId="0" applyFont="1" applyFill="1" applyAlignment="1">
      <alignment horizontal="left"/>
    </xf>
    <xf numFmtId="0" fontId="11" fillId="4" borderId="0" xfId="1" applyFont="1" applyFill="1" applyAlignment="1">
      <alignment horizontal="center"/>
    </xf>
  </cellXfs>
  <cellStyles count="4">
    <cellStyle name="Normal" xfId="0" builtinId="0"/>
    <cellStyle name="Normal 2" xfId="1"/>
    <cellStyle name="Normal_Sheet1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Higher</a:t>
            </a:r>
            <a:r>
              <a:rPr lang="en-US" baseline="0"/>
              <a:t> Ed R&amp;D Personnel by State (2016)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State!$A$2:$A$11</c:f>
              <c:strCache>
                <c:ptCount val="10"/>
                <c:pt idx="0">
                  <c:v>California</c:v>
                </c:pt>
                <c:pt idx="1">
                  <c:v>Texas</c:v>
                </c:pt>
                <c:pt idx="2">
                  <c:v>New York</c:v>
                </c:pt>
                <c:pt idx="3">
                  <c:v>Pennsylvania</c:v>
                </c:pt>
                <c:pt idx="4">
                  <c:v>Massachusetts</c:v>
                </c:pt>
                <c:pt idx="5">
                  <c:v>Maryland</c:v>
                </c:pt>
                <c:pt idx="6">
                  <c:v>Michigan</c:v>
                </c:pt>
                <c:pt idx="7">
                  <c:v>Illinois</c:v>
                </c:pt>
                <c:pt idx="8">
                  <c:v>Florida</c:v>
                </c:pt>
                <c:pt idx="9">
                  <c:v>Georgia</c:v>
                </c:pt>
              </c:strCache>
            </c:strRef>
          </c:cat>
          <c:val>
            <c:numRef>
              <c:f>State!$C$2:$C$11</c:f>
              <c:numCache>
                <c:formatCode>General</c:formatCode>
                <c:ptCount val="10"/>
                <c:pt idx="0">
                  <c:v>98512</c:v>
                </c:pt>
                <c:pt idx="1">
                  <c:v>64628</c:v>
                </c:pt>
                <c:pt idx="2">
                  <c:v>60152</c:v>
                </c:pt>
                <c:pt idx="3">
                  <c:v>51297</c:v>
                </c:pt>
                <c:pt idx="4">
                  <c:v>41685</c:v>
                </c:pt>
                <c:pt idx="5">
                  <c:v>41668</c:v>
                </c:pt>
                <c:pt idx="6">
                  <c:v>36601</c:v>
                </c:pt>
                <c:pt idx="7">
                  <c:v>36585</c:v>
                </c:pt>
                <c:pt idx="8">
                  <c:v>33921</c:v>
                </c:pt>
                <c:pt idx="9">
                  <c:v>32194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B-478A-BE49-53140A84C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4049744"/>
        <c:axId val="454051384"/>
      </c:barChart>
      <c:catAx>
        <c:axId val="454049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051384"/>
        <c:crosses val="autoZero"/>
        <c:auto val="1"/>
        <c:lblAlgn val="ctr"/>
        <c:lblOffset val="100"/>
        <c:noMultiLvlLbl val="0"/>
      </c:catAx>
      <c:valAx>
        <c:axId val="4540513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04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'Metro per 10,000'!$H$1</c:f>
              <c:strCache>
                <c:ptCount val="1"/>
                <c:pt idx="0">
                  <c:v>2015 Total R&amp;D Personnel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strRef>
                  <c:f>'Metro per 10,000'!$B$11</c:f>
                  <c:strCache>
                    <c:ptCount val="1"/>
                    <c:pt idx="0">
                      <c:v>Ann Arbor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{69DAAE6E-2D83-416B-B884-EF992539FAC3}</c15:txfldGUID>
                      <c15:f>'Metro per 10,000'!$B$11</c15:f>
                      <c15:dlblFieldTableCache>
                        <c:ptCount val="1"/>
                        <c:pt idx="0">
                          <c:v>Ann Arbor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5994-4504-9D19-C2B40F141AEE}"/>
                </c:ext>
              </c:extLst>
            </c:dLbl>
            <c:dLbl>
              <c:idx val="1"/>
              <c:tx>
                <c:strRef>
                  <c:f>'Metro per 10,000'!$B$14</c:f>
                  <c:strCache>
                    <c:ptCount val="1"/>
                    <c:pt idx="0">
                      <c:v>New York-Northern New Jersey-Long Island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{93A75937-E22E-43D4-9B23-EBBE229D642F}</c15:txfldGUID>
                      <c15:f>'Metro per 10,000'!$B$14</c15:f>
                      <c15:dlblFieldTableCache>
                        <c:ptCount val="1"/>
                        <c:pt idx="0">
                          <c:v>New York-Northern New Jersey-Long Island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5994-4504-9D19-C2B40F141AEE}"/>
                </c:ext>
              </c:extLst>
            </c:dLbl>
            <c:dLbl>
              <c:idx val="2"/>
              <c:tx>
                <c:strRef>
                  <c:f>'Metro per 10,000'!$B$15</c:f>
                  <c:strCache>
                    <c:ptCount val="1"/>
                    <c:pt idx="0">
                      <c:v>Boston-Cambridge-Quincy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{EC28CF85-5632-4617-9DE6-7AAE8CF44B30}</c15:txfldGUID>
                      <c15:f>'Metro per 10,000'!$B$15</c15:f>
                      <c15:dlblFieldTableCache>
                        <c:ptCount val="1"/>
                        <c:pt idx="0">
                          <c:v>Boston-Cambridge-Quincy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5994-4504-9D19-C2B40F141AEE}"/>
                </c:ext>
              </c:extLst>
            </c:dLbl>
            <c:dLbl>
              <c:idx val="3"/>
              <c:tx>
                <c:strRef>
                  <c:f>'Metro per 10,000'!$B$16</c:f>
                  <c:strCache>
                    <c:ptCount val="1"/>
                    <c:pt idx="0">
                      <c:v>Baltimore-Towson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{DBB10381-1E23-4FC8-973E-7B2B4D916DD7}</c15:txfldGUID>
                      <c15:f>'Metro per 10,000'!$B$16</c15:f>
                      <c15:dlblFieldTableCache>
                        <c:ptCount val="1"/>
                        <c:pt idx="0">
                          <c:v>Baltimore-Towson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5994-4504-9D19-C2B40F141AEE}"/>
                </c:ext>
              </c:extLst>
            </c:dLbl>
            <c:dLbl>
              <c:idx val="4"/>
              <c:tx>
                <c:strRef>
                  <c:f>'Metro per 10,000'!$B$17</c:f>
                  <c:strCache>
                    <c:ptCount val="1"/>
                    <c:pt idx="0">
                      <c:v>Los Angeles-Long Beach-Santa Ana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{23DFD55E-F8D0-4DA3-A481-89B5C27C1D8E}</c15:txfldGUID>
                      <c15:f>'Metro per 10,000'!$B$17</c15:f>
                      <c15:dlblFieldTableCache>
                        <c:ptCount val="1"/>
                        <c:pt idx="0">
                          <c:v>Los Angeles-Long Beach-Santa Ana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5994-4504-9D19-C2B40F141AEE}"/>
                </c:ext>
              </c:extLst>
            </c:dLbl>
            <c:dLbl>
              <c:idx val="5"/>
              <c:tx>
                <c:strRef>
                  <c:f>'Metro per 10,000'!$B$18</c:f>
                  <c:strCache>
                    <c:ptCount val="1"/>
                    <c:pt idx="0">
                      <c:v>Philadelphia-Camden-Wilmington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{C68B47DF-8CFB-4314-8E93-0AF04D0EA603}</c15:txfldGUID>
                      <c15:f>'Metro per 10,000'!$B$18</c15:f>
                      <c15:dlblFieldTableCache>
                        <c:ptCount val="1"/>
                        <c:pt idx="0">
                          <c:v>Philadelphia-Camden-Wilmington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5994-4504-9D19-C2B40F141AEE}"/>
                </c:ext>
              </c:extLst>
            </c:dLbl>
            <c:dLbl>
              <c:idx val="6"/>
              <c:tx>
                <c:strRef>
                  <c:f>'Metro per 10,000'!$B$19</c:f>
                  <c:strCache>
                    <c:ptCount val="1"/>
                    <c:pt idx="0">
                      <c:v>Chicago-Naperville-Joliet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{6E8F9F78-68AB-4A02-9DB5-A6B867E4F114}</c15:txfldGUID>
                      <c15:f>'Metro per 10,000'!$B$19</c15:f>
                      <c15:dlblFieldTableCache>
                        <c:ptCount val="1"/>
                        <c:pt idx="0">
                          <c:v>Chicago-Naperville-Joliet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5994-4504-9D19-C2B40F141AEE}"/>
                </c:ext>
              </c:extLst>
            </c:dLbl>
            <c:dLbl>
              <c:idx val="7"/>
              <c:tx>
                <c:strRef>
                  <c:f>'Metro per 10,000'!$B$20</c:f>
                  <c:strCache>
                    <c:ptCount val="1"/>
                    <c:pt idx="0">
                      <c:v>Atlanta-Sandy Springs-Marietta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{21D4C294-E55B-4589-A53A-7B7A373C9D74}</c15:txfldGUID>
                      <c15:f>'Metro per 10,000'!$B$20</c15:f>
                      <c15:dlblFieldTableCache>
                        <c:ptCount val="1"/>
                        <c:pt idx="0">
                          <c:v>Atlanta-Sandy Springs-Marietta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5994-4504-9D19-C2B40F141AEE}"/>
                </c:ext>
              </c:extLst>
            </c:dLbl>
            <c:dLbl>
              <c:idx val="8"/>
              <c:tx>
                <c:strRef>
                  <c:f>'Metro per 10,000'!$B$21</c:f>
                  <c:strCache>
                    <c:ptCount val="1"/>
                    <c:pt idx="0">
                      <c:v>Houston-Sugar Land-Baytown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{EC8981AF-DC60-4786-891D-2C33A6E227F7}</c15:txfldGUID>
                      <c15:f>'Metro per 10,000'!$B$21</c15:f>
                      <c15:dlblFieldTableCache>
                        <c:ptCount val="1"/>
                        <c:pt idx="0">
                          <c:v>Houston-Sugar Land-Baytown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5994-4504-9D19-C2B40F141AEE}"/>
                </c:ext>
              </c:extLst>
            </c:dLbl>
            <c:dLbl>
              <c:idx val="9"/>
              <c:tx>
                <c:strRef>
                  <c:f>'Metro per 10,000'!$B$22</c:f>
                  <c:strCache>
                    <c:ptCount val="1"/>
                    <c:pt idx="0">
                      <c:v>San Francisco-Oakland-Fremont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{622F2E53-DEBA-46FB-BE45-01B4285898C7}</c15:txfldGUID>
                      <c15:f>'Metro per 10,000'!$B$22</c15:f>
                      <c15:dlblFieldTableCache>
                        <c:ptCount val="1"/>
                        <c:pt idx="0">
                          <c:v>San Francisco-Oakland-Fremont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5994-4504-9D19-C2B40F141AEE}"/>
                </c:ext>
              </c:extLst>
            </c:dLbl>
            <c:dLbl>
              <c:idx val="10"/>
              <c:tx>
                <c:strRef>
                  <c:f>'Metro per 10,000'!$B$23</c:f>
                  <c:strCache>
                    <c:ptCount val="1"/>
                    <c:pt idx="0">
                      <c:v>Washington-Arlington-Alexandria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{251F3FDD-2769-4533-BBF2-50F685BEE08D}</c15:txfldGUID>
                      <c15:f>'Metro per 10,000'!$B$23</c15:f>
                      <c15:dlblFieldTableCache>
                        <c:ptCount val="1"/>
                        <c:pt idx="0">
                          <c:v>Washington-Arlington-Alexandria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5994-4504-9D19-C2B40F141AEE}"/>
                </c:ext>
              </c:extLst>
            </c:dLbl>
            <c:dLbl>
              <c:idx val="11"/>
              <c:tx>
                <c:strRef>
                  <c:f>'Metro per 10,000'!$B$24</c:f>
                  <c:strCache>
                    <c:ptCount val="1"/>
                    <c:pt idx="0">
                      <c:v>Madison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{6B2AF95B-BCBF-4FE1-A79A-EBFD8E23CB8A}</c15:txfldGUID>
                      <c15:f>'Metro per 10,000'!$B$24</c15:f>
                      <c15:dlblFieldTableCache>
                        <c:ptCount val="1"/>
                        <c:pt idx="0">
                          <c:v>Madison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5994-4504-9D19-C2B40F141AEE}"/>
                </c:ext>
              </c:extLst>
            </c:dLbl>
            <c:dLbl>
              <c:idx val="12"/>
              <c:tx>
                <c:strRef>
                  <c:f>'Metro per 10,000'!$B$25</c:f>
                  <c:strCache>
                    <c:ptCount val="1"/>
                    <c:pt idx="0">
                      <c:v>Durham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{4FF945F9-DE39-4C49-BEF2-7DD687780772}</c15:txfldGUID>
                      <c15:f>'Metro per 10,000'!$B$25</c15:f>
                      <c15:dlblFieldTableCache>
                        <c:ptCount val="1"/>
                        <c:pt idx="0">
                          <c:v>Durham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5994-4504-9D19-C2B40F141AEE}"/>
                </c:ext>
              </c:extLst>
            </c:dLbl>
            <c:dLbl>
              <c:idx val="13"/>
              <c:tx>
                <c:strRef>
                  <c:f>'Metro per 10,000'!$B$26</c:f>
                  <c:strCache>
                    <c:ptCount val="1"/>
                    <c:pt idx="0">
                      <c:v>Pittsburgh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{A5B33733-C0AF-4F90-AF1D-EB18492DC33C}</c15:txfldGUID>
                      <c15:f>'Metro per 10,000'!$B$26</c15:f>
                      <c15:dlblFieldTableCache>
                        <c:ptCount val="1"/>
                        <c:pt idx="0">
                          <c:v>Pittsburgh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5994-4504-9D19-C2B40F141AEE}"/>
                </c:ext>
              </c:extLst>
            </c:dLbl>
            <c:dLbl>
              <c:idx val="14"/>
              <c:tx>
                <c:strRef>
                  <c:f>'Metro per 10,000'!$B$27</c:f>
                  <c:strCache>
                    <c:ptCount val="1"/>
                    <c:pt idx="0">
                      <c:v>San Diego-Carlsbad-San Marcos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{EF021128-0CF8-4362-93DF-91AF903A0523}</c15:txfldGUID>
                      <c15:f>'Metro per 10,000'!$B$27</c15:f>
                      <c15:dlblFieldTableCache>
                        <c:ptCount val="1"/>
                        <c:pt idx="0">
                          <c:v>San Diego-Carlsbad-San Marcos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5994-4504-9D19-C2B40F141AEE}"/>
                </c:ext>
              </c:extLst>
            </c:dLbl>
            <c:dLbl>
              <c:idx val="15"/>
              <c:tx>
                <c:strRef>
                  <c:f>'Metro per 10,000'!$B$28</c:f>
                  <c:strCache>
                    <c:ptCount val="1"/>
                    <c:pt idx="0">
                      <c:v>Minneapolis-St. Paul-Bloomington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{5067D40C-FED6-4A48-A512-56473AB6C658}</c15:txfldGUID>
                      <c15:f>'Metro per 10,000'!$B$28</c15:f>
                      <c15:dlblFieldTableCache>
                        <c:ptCount val="1"/>
                        <c:pt idx="0">
                          <c:v>Minneapolis-St. Paul-Bloomington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5994-4504-9D19-C2B40F141AEE}"/>
                </c:ext>
              </c:extLst>
            </c:dLbl>
            <c:dLbl>
              <c:idx val="16"/>
              <c:tx>
                <c:strRef>
                  <c:f>'Metro per 10,000'!$B$29</c:f>
                  <c:strCache>
                    <c:ptCount val="1"/>
                    <c:pt idx="0">
                      <c:v>Seattle-Tacoma-Bellevue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{C4525D59-98B0-495B-86FC-57F08A6C1E8D}</c15:txfldGUID>
                      <c15:f>'Metro per 10,000'!$B$29</c15:f>
                      <c15:dlblFieldTableCache>
                        <c:ptCount val="1"/>
                        <c:pt idx="0">
                          <c:v>Seattle-Tacoma-Bellevue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5994-4504-9D19-C2B40F141AEE}"/>
                </c:ext>
              </c:extLst>
            </c:dLbl>
            <c:dLbl>
              <c:idx val="17"/>
              <c:tx>
                <c:strRef>
                  <c:f>'Metro per 10,000'!$B$30</c:f>
                  <c:strCache>
                    <c:ptCount val="1"/>
                    <c:pt idx="0">
                      <c:v>Sacramento-Arden-Arcade-Roseville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{A16CED99-02A2-4A90-99F9-9CFE5E3F6BC2}</c15:txfldGUID>
                      <c15:f>'Metro per 10,000'!$B$30</c15:f>
                      <c15:dlblFieldTableCache>
                        <c:ptCount val="1"/>
                        <c:pt idx="0">
                          <c:v>Sacramento-Arden-Arcade-Roseville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5994-4504-9D19-C2B40F141AEE}"/>
                </c:ext>
              </c:extLst>
            </c:dLbl>
            <c:dLbl>
              <c:idx val="18"/>
              <c:tx>
                <c:strRef>
                  <c:f>'Metro per 10,000'!$B$31</c:f>
                  <c:strCache>
                    <c:ptCount val="1"/>
                    <c:pt idx="0">
                      <c:v>Dallas-Fort Worth-Arlington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{053AD4C2-FC6F-4B27-9FA5-56463823BC71}</c15:txfldGUID>
                      <c15:f>'Metro per 10,000'!$B$31</c15:f>
                      <c15:dlblFieldTableCache>
                        <c:ptCount val="1"/>
                        <c:pt idx="0">
                          <c:v>Dallas-Fort Worth-Arlington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5994-4504-9D19-C2B40F141AEE}"/>
                </c:ext>
              </c:extLst>
            </c:dLbl>
            <c:dLbl>
              <c:idx val="19"/>
              <c:layout/>
              <c:tx>
                <c:strRef>
                  <c:f>'Metro per 10,000'!$B$32</c:f>
                  <c:strCache>
                    <c:ptCount val="1"/>
                    <c:pt idx="0">
                      <c:v>San Jose-Sunnyvale-Santa Clara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{D37728DF-E078-467E-8011-C27F153A19D5}</c15:txfldGUID>
                      <c15:f>'Metro per 10,000'!$B$32</c15:f>
                      <c15:dlblFieldTableCache>
                        <c:ptCount val="1"/>
                        <c:pt idx="0">
                          <c:v>San Jose-Sunnyvale-Santa Clara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5994-4504-9D19-C2B40F141AEE}"/>
                </c:ext>
              </c:extLst>
            </c:dLbl>
            <c:dLbl>
              <c:idx val="20"/>
              <c:layout/>
              <c:tx>
                <c:strRef>
                  <c:f>'Metro per 10,000'!$B$33</c:f>
                  <c:strCache>
                    <c:ptCount val="1"/>
                    <c:pt idx="0">
                      <c:v>Phoenix-Mesa-Scottsdale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{F3437CC7-6EB4-4D2E-B86E-2385A2BD3B62}</c15:txfldGUID>
                      <c15:f>'Metro per 10,000'!$B$33</c15:f>
                      <c15:dlblFieldTableCache>
                        <c:ptCount val="1"/>
                        <c:pt idx="0">
                          <c:v>Phoenix-Mesa-Scottsdale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5994-4504-9D19-C2B40F141AEE}"/>
                </c:ext>
              </c:extLst>
            </c:dLbl>
            <c:dLbl>
              <c:idx val="21"/>
              <c:layout/>
              <c:tx>
                <c:strRef>
                  <c:f>'Metro per 10,000'!$B$34</c:f>
                  <c:strCache>
                    <c:ptCount val="1"/>
                    <c:pt idx="0">
                      <c:v>St. Louis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{54EF8A88-4192-40D5-AAE5-988996579DF9}</c15:txfldGUID>
                      <c15:f>'Metro per 10,000'!$B$34</c15:f>
                      <c15:dlblFieldTableCache>
                        <c:ptCount val="1"/>
                        <c:pt idx="0">
                          <c:v>St. Louis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5994-4504-9D19-C2B40F141AEE}"/>
                </c:ext>
              </c:extLst>
            </c:dLbl>
            <c:dLbl>
              <c:idx val="22"/>
              <c:tx>
                <c:strRef>
                  <c:f>'Metro per 10,000'!$B$35</c:f>
                  <c:strCache>
                    <c:ptCount val="1"/>
                    <c:pt idx="0">
                      <c:v>Gainesville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{E7B6F7F6-3364-48E9-B6B4-46DD355103BA}</c15:txfldGUID>
                      <c15:f>'Metro per 10,000'!$B$35</c15:f>
                      <c15:dlblFieldTableCache>
                        <c:ptCount val="1"/>
                        <c:pt idx="0">
                          <c:v>Gainesville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5994-4504-9D19-C2B40F141AEE}"/>
                </c:ext>
              </c:extLst>
            </c:dLbl>
            <c:dLbl>
              <c:idx val="23"/>
              <c:layout/>
              <c:tx>
                <c:strRef>
                  <c:f>'Metro per 10,000'!$B$36</c:f>
                  <c:strCache>
                    <c:ptCount val="1"/>
                    <c:pt idx="0">
                      <c:v>Columbus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{C50207F5-8242-497A-B7A7-B55528AD8B1C}</c15:txfldGUID>
                      <c15:f>'Metro per 10,000'!$B$36</c15:f>
                      <c15:dlblFieldTableCache>
                        <c:ptCount val="1"/>
                        <c:pt idx="0">
                          <c:v>Columbus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5994-4504-9D19-C2B40F141AEE}"/>
                </c:ext>
              </c:extLst>
            </c:dLbl>
            <c:dLbl>
              <c:idx val="24"/>
              <c:layout/>
              <c:tx>
                <c:strRef>
                  <c:f>'Metro per 10,000'!$B$37</c:f>
                  <c:strCache>
                    <c:ptCount val="1"/>
                    <c:pt idx="0">
                      <c:v>Tucson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{CD03BE0E-4542-46D5-B082-031ACF8E87A0}</c15:txfldGUID>
                      <c15:f>'Metro per 10,000'!$B$37</c15:f>
                      <c15:dlblFieldTableCache>
                        <c:ptCount val="1"/>
                        <c:pt idx="0">
                          <c:v>Tucson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5994-4504-9D19-C2B40F141AEE}"/>
                </c:ext>
              </c:extLst>
            </c:dLbl>
            <c:dLbl>
              <c:idx val="25"/>
              <c:layout/>
              <c:tx>
                <c:strRef>
                  <c:f>'Metro per 10,000'!$B$38</c:f>
                  <c:strCache>
                    <c:ptCount val="1"/>
                    <c:pt idx="0">
                      <c:v>Miami-Fort Lauderdale-Pompano Beach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{B348A528-460E-4215-AADF-5172B3C550E1}</c15:txfldGUID>
                      <c15:f>'Metro per 10,000'!$B$38</c15:f>
                      <c15:dlblFieldTableCache>
                        <c:ptCount val="1"/>
                        <c:pt idx="0">
                          <c:v>Miami-Fort Lauderdale-Pompano Beach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5994-4504-9D19-C2B40F141AEE}"/>
                </c:ext>
              </c:extLst>
            </c:dLbl>
            <c:dLbl>
              <c:idx val="26"/>
              <c:layout/>
              <c:tx>
                <c:strRef>
                  <c:f>'Metro per 10,000'!$B$39</c:f>
                  <c:strCache>
                    <c:ptCount val="1"/>
                    <c:pt idx="0">
                      <c:v>New Haven-Milford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{A0659041-75A4-487E-AF5E-7EBC04C441F3}</c15:txfldGUID>
                      <c15:f>'Metro per 10,000'!$B$39</c15:f>
                      <c15:dlblFieldTableCache>
                        <c:ptCount val="1"/>
                        <c:pt idx="0">
                          <c:v>New Haven-Milford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5994-4504-9D19-C2B40F141AEE}"/>
                </c:ext>
              </c:extLst>
            </c:dLbl>
            <c:dLbl>
              <c:idx val="27"/>
              <c:layout/>
              <c:tx>
                <c:strRef>
                  <c:f>'Metro per 10,000'!$B$40</c:f>
                  <c:strCache>
                    <c:ptCount val="1"/>
                    <c:pt idx="0">
                      <c:v>Nashville-Davidson-Murfreesboro-Franklin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{0755A3F3-21D4-4B1A-B88B-58CB8438C6D4}</c15:txfldGUID>
                      <c15:f>'Metro per 10,000'!$B$40</c15:f>
                      <c15:dlblFieldTableCache>
                        <c:ptCount val="1"/>
                        <c:pt idx="0">
                          <c:v>Nashville-Davidson-Murfreesboro-Franklin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5994-4504-9D19-C2B40F141AEE}"/>
                </c:ext>
              </c:extLst>
            </c:dLbl>
            <c:dLbl>
              <c:idx val="28"/>
              <c:layout/>
              <c:tx>
                <c:strRef>
                  <c:f>'Metro per 10,000'!$B$41</c:f>
                  <c:strCache>
                    <c:ptCount val="1"/>
                    <c:pt idx="0">
                      <c:v>Denver-Aurora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{C2D96C5C-18C8-4FFC-A52F-6D0712D77D06}</c15:txfldGUID>
                      <c15:f>'Metro per 10,000'!$B$41</c15:f>
                      <c15:dlblFieldTableCache>
                        <c:ptCount val="1"/>
                        <c:pt idx="0">
                          <c:v>Denver-Aurora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5994-4504-9D19-C2B40F141AEE}"/>
                </c:ext>
              </c:extLst>
            </c:dLbl>
            <c:dLbl>
              <c:idx val="29"/>
              <c:layout/>
              <c:tx>
                <c:strRef>
                  <c:f>'Metro per 10,000'!$B$42</c:f>
                  <c:strCache>
                    <c:ptCount val="1"/>
                    <c:pt idx="0">
                      <c:v>Salt Lake City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{F66C3882-FE56-4A7E-9C38-64B517F2D4E9}</c15:txfldGUID>
                      <c15:f>'Metro per 10,000'!$B$42</c15:f>
                      <c15:dlblFieldTableCache>
                        <c:ptCount val="1"/>
                        <c:pt idx="0">
                          <c:v>Salt Lake City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5994-4504-9D19-C2B40F141AEE}"/>
                </c:ext>
              </c:extLst>
            </c:dLbl>
            <c:dLbl>
              <c:idx val="30"/>
              <c:tx>
                <c:strRef>
                  <c:f>'Metro per 10,000'!$B$43</c:f>
                  <c:strCache>
                    <c:ptCount val="1"/>
                    <c:pt idx="0">
                      <c:v>Tallahassee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{D558CE55-E1A1-40A5-B291-52959E5D4CF0}</c15:txfldGUID>
                      <c15:f>'Metro per 10,000'!$B$43</c15:f>
                      <c15:dlblFieldTableCache>
                        <c:ptCount val="1"/>
                        <c:pt idx="0">
                          <c:v>Tallahassee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5994-4504-9D19-C2B40F141AEE}"/>
                </c:ext>
              </c:extLst>
            </c:dLbl>
            <c:dLbl>
              <c:idx val="31"/>
              <c:tx>
                <c:strRef>
                  <c:f>'Metro per 10,000'!$B$44</c:f>
                  <c:strCache>
                    <c:ptCount val="1"/>
                    <c:pt idx="0">
                      <c:v>Lansing-East Lansing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{84D1A6BD-05CE-4859-80C9-7489A60F8F96}</c15:txfldGUID>
                      <c15:f>'Metro per 10,000'!$B$44</c15:f>
                      <c15:dlblFieldTableCache>
                        <c:ptCount val="1"/>
                        <c:pt idx="0">
                          <c:v>Lansing-East Lansing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5994-4504-9D19-C2B40F141AEE}"/>
                </c:ext>
              </c:extLst>
            </c:dLbl>
            <c:dLbl>
              <c:idx val="32"/>
              <c:tx>
                <c:strRef>
                  <c:f>'Metro per 10,000'!$B$46</c:f>
                  <c:strCache>
                    <c:ptCount val="1"/>
                    <c:pt idx="0">
                      <c:v>Lincoln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{A69D0ADB-3A66-4DF4-8952-9A226C0FEB69}</c15:txfldGUID>
                      <c15:f>'Metro per 10,000'!$B$46</c15:f>
                      <c15:dlblFieldTableCache>
                        <c:ptCount val="1"/>
                        <c:pt idx="0">
                          <c:v>Lincoln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5994-4504-9D19-C2B40F141AEE}"/>
                </c:ext>
              </c:extLst>
            </c:dLbl>
            <c:dLbl>
              <c:idx val="33"/>
              <c:tx>
                <c:strRef>
                  <c:f>'Metro per 10,000'!$B$47</c:f>
                  <c:strCache>
                    <c:ptCount val="1"/>
                    <c:pt idx="0">
                      <c:v>Fort Collins-Loveland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{3BD362DE-97A2-4475-B995-BEDCD0AC9D6A}</c15:txfldGUID>
                      <c15:f>'Metro per 10,000'!$B$47</c15:f>
                      <c15:dlblFieldTableCache>
                        <c:ptCount val="1"/>
                        <c:pt idx="0">
                          <c:v>Fort Collins-Loveland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5994-4504-9D19-C2B40F141AEE}"/>
                </c:ext>
              </c:extLst>
            </c:dLbl>
            <c:dLbl>
              <c:idx val="34"/>
              <c:layout/>
              <c:tx>
                <c:strRef>
                  <c:f>'Metro per 10,000'!$B$48</c:f>
                  <c:strCache>
                    <c:ptCount val="1"/>
                    <c:pt idx="0">
                      <c:v>Providence-New Bedford-Fall River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{C054BE17-889B-4313-BA4C-5BD6F21348A8}</c15:txfldGUID>
                      <c15:f>'Metro per 10,000'!$B$48</c15:f>
                      <c15:dlblFieldTableCache>
                        <c:ptCount val="1"/>
                        <c:pt idx="0">
                          <c:v>Providence-New Bedford-Fall River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5994-4504-9D19-C2B40F141AEE}"/>
                </c:ext>
              </c:extLst>
            </c:dLbl>
            <c:dLbl>
              <c:idx val="35"/>
              <c:layout/>
              <c:tx>
                <c:strRef>
                  <c:f>'Metro per 10,000'!$B$49</c:f>
                  <c:strCache>
                    <c:ptCount val="1"/>
                    <c:pt idx="0">
                      <c:v>Lexington-Fayette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{97CE1C89-5623-4118-B236-14DD98C86EBB}</c15:txfldGUID>
                      <c15:f>'Metro per 10,000'!$B$49</c15:f>
                      <c15:dlblFieldTableCache>
                        <c:ptCount val="1"/>
                        <c:pt idx="0">
                          <c:v>Lexington-Fayette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5994-4504-9D19-C2B40F141AEE}"/>
                </c:ext>
              </c:extLst>
            </c:dLbl>
            <c:dLbl>
              <c:idx val="36"/>
              <c:layout/>
              <c:tx>
                <c:strRef>
                  <c:f>'Metro per 10,000'!$B$50</c:f>
                  <c:strCache>
                    <c:ptCount val="1"/>
                    <c:pt idx="0">
                      <c:v>Spokane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{45216D6F-D1AF-4055-9DDE-64B0BD1ABE50}</c15:txfldGUID>
                      <c15:f>'Metro per 10,000'!$B$50</c15:f>
                      <c15:dlblFieldTableCache>
                        <c:ptCount val="1"/>
                        <c:pt idx="0">
                          <c:v>Spokane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5994-4504-9D19-C2B40F141AEE}"/>
                </c:ext>
              </c:extLst>
            </c:dLbl>
            <c:dLbl>
              <c:idx val="37"/>
              <c:layout/>
              <c:tx>
                <c:strRef>
                  <c:f>'Metro per 10,000'!$B$51</c:f>
                  <c:strCache>
                    <c:ptCount val="1"/>
                    <c:pt idx="0">
                      <c:v>Rochester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{D7F2DA33-D891-4C02-BF4A-7AC4ED999637}</c15:txfldGUID>
                      <c15:f>'Metro per 10,000'!$B$51</c15:f>
                      <c15:dlblFieldTableCache>
                        <c:ptCount val="1"/>
                        <c:pt idx="0">
                          <c:v>Rochester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5994-4504-9D19-C2B40F141AEE}"/>
                </c:ext>
              </c:extLst>
            </c:dLbl>
            <c:dLbl>
              <c:idx val="38"/>
              <c:layout/>
              <c:tx>
                <c:strRef>
                  <c:f>'Metro per 10,000'!$B$52</c:f>
                  <c:strCache>
                    <c:ptCount val="1"/>
                    <c:pt idx="0">
                      <c:v>Hartford-West Hartford-East Hartford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{B17CE485-0A87-4989-ADF9-668951267343}</c15:txfldGUID>
                      <c15:f>'Metro per 10,000'!$B$52</c15:f>
                      <c15:dlblFieldTableCache>
                        <c:ptCount val="1"/>
                        <c:pt idx="0">
                          <c:v>Hartford-West Hartford-East Hartford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5994-4504-9D19-C2B40F141AEE}"/>
                </c:ext>
              </c:extLst>
            </c:dLbl>
            <c:dLbl>
              <c:idx val="39"/>
              <c:layout/>
              <c:tx>
                <c:strRef>
                  <c:f>'Metro per 10,000'!$B$53</c:f>
                  <c:strCache>
                    <c:ptCount val="1"/>
                    <c:pt idx="0">
                      <c:v>Austin-Round Rock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{7C9A0073-6C1C-4CCC-A716-356090860745}</c15:txfldGUID>
                      <c15:f>'Metro per 10,000'!$B$53</c15:f>
                      <c15:dlblFieldTableCache>
                        <c:ptCount val="1"/>
                        <c:pt idx="0">
                          <c:v>Austin-Round Rock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5994-4504-9D19-C2B40F141AEE}"/>
                </c:ext>
              </c:extLst>
            </c:dLbl>
            <c:dLbl>
              <c:idx val="40"/>
              <c:layout/>
              <c:tx>
                <c:strRef>
                  <c:f>'Metro per 10,000'!$B$54</c:f>
                  <c:strCache>
                    <c:ptCount val="1"/>
                    <c:pt idx="0">
                      <c:v>Knoxville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{19832ED0-4E70-4BB5-BD27-DB3BAB442C41}</c15:txfldGUID>
                      <c15:f>'Metro per 10,000'!$B$54</c15:f>
                      <c15:dlblFieldTableCache>
                        <c:ptCount val="1"/>
                        <c:pt idx="0">
                          <c:v>Knoxville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5994-4504-9D19-C2B40F141AEE}"/>
                </c:ext>
              </c:extLst>
            </c:dLbl>
            <c:dLbl>
              <c:idx val="41"/>
              <c:layout/>
              <c:tx>
                <c:strRef>
                  <c:f>'Metro per 10,000'!$B$55</c:f>
                  <c:strCache>
                    <c:ptCount val="1"/>
                    <c:pt idx="0">
                      <c:v>Honolulu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{C999F274-15C2-4FAE-B17B-6C17AF550D67}</c15:txfldGUID>
                      <c15:f>'Metro per 10,000'!$B$55</c15:f>
                      <c15:dlblFieldTableCache>
                        <c:ptCount val="1"/>
                        <c:pt idx="0">
                          <c:v>Honolulu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5994-4504-9D19-C2B40F141AEE}"/>
                </c:ext>
              </c:extLst>
            </c:dLbl>
            <c:dLbl>
              <c:idx val="42"/>
              <c:layout/>
              <c:tx>
                <c:strRef>
                  <c:f>'Metro per 10,000'!$B$57</c:f>
                  <c:strCache>
                    <c:ptCount val="1"/>
                    <c:pt idx="0">
                      <c:v>Birmingham-Hoover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{72CA541C-091D-4340-AEB9-69327B9E4E93}</c15:txfldGUID>
                      <c15:f>'Metro per 10,000'!$B$57</c15:f>
                      <c15:dlblFieldTableCache>
                        <c:ptCount val="1"/>
                        <c:pt idx="0">
                          <c:v>Birmingham-Hoover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5994-4504-9D19-C2B40F141AEE}"/>
                </c:ext>
              </c:extLst>
            </c:dLbl>
            <c:dLbl>
              <c:idx val="43"/>
              <c:layout/>
              <c:tx>
                <c:strRef>
                  <c:f>'Metro per 10,000'!$B$58</c:f>
                  <c:strCache>
                    <c:ptCount val="1"/>
                    <c:pt idx="0">
                      <c:v>Portland-Vancouver-Beaverton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{36DA330D-9418-498B-9B9C-922FD8AC0F03}</c15:txfldGUID>
                      <c15:f>'Metro per 10,000'!$B$58</c15:f>
                      <c15:dlblFieldTableCache>
                        <c:ptCount val="1"/>
                        <c:pt idx="0">
                          <c:v>Portland-Vancouver-Beaverton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5994-4504-9D19-C2B40F141AEE}"/>
                </c:ext>
              </c:extLst>
            </c:dLbl>
            <c:dLbl>
              <c:idx val="44"/>
              <c:layout/>
              <c:tx>
                <c:strRef>
                  <c:f>'Metro per 10,000'!$B$59</c:f>
                  <c:strCache>
                    <c:ptCount val="1"/>
                    <c:pt idx="0">
                      <c:v>Buffalo-Niagara Falls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{871FEEB6-DE46-4137-8F99-757D31E6891C}</c15:txfldGUID>
                      <c15:f>'Metro per 10,000'!$B$59</c15:f>
                      <c15:dlblFieldTableCache>
                        <c:ptCount val="1"/>
                        <c:pt idx="0">
                          <c:v>Buffalo-Niagara Falls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5994-4504-9D19-C2B40F141AEE}"/>
                </c:ext>
              </c:extLst>
            </c:dLbl>
            <c:dLbl>
              <c:idx val="45"/>
              <c:layout/>
              <c:tx>
                <c:strRef>
                  <c:f>'Metro per 10,000'!$B$60</c:f>
                  <c:strCache>
                    <c:ptCount val="1"/>
                    <c:pt idx="0">
                      <c:v>Milwaukee-Waukesha-West Allis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{278E2A3F-31C5-4796-BB0F-54DB3AB65317}</c15:txfldGUID>
                      <c15:f>'Metro per 10,000'!$B$60</c15:f>
                      <c15:dlblFieldTableCache>
                        <c:ptCount val="1"/>
                        <c:pt idx="0">
                          <c:v>Milwaukee-Waukesha-West Allis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5994-4504-9D19-C2B40F141AEE}"/>
                </c:ext>
              </c:extLst>
            </c:dLbl>
            <c:dLbl>
              <c:idx val="46"/>
              <c:layout/>
              <c:tx>
                <c:strRef>
                  <c:f>'Metro per 10,000'!$B$61</c:f>
                  <c:strCache>
                    <c:ptCount val="1"/>
                    <c:pt idx="0">
                      <c:v>Raleigh-Cary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{FE8AB629-4822-4D99-987D-AC032A966900}</c15:txfldGUID>
                      <c15:f>'Metro per 10,000'!$B$61</c15:f>
                      <c15:dlblFieldTableCache>
                        <c:ptCount val="1"/>
                        <c:pt idx="0">
                          <c:v>Raleigh-Cary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5994-4504-9D19-C2B40F141AEE}"/>
                </c:ext>
              </c:extLst>
            </c:dLbl>
            <c:dLbl>
              <c:idx val="47"/>
              <c:layout/>
              <c:tx>
                <c:strRef>
                  <c:f>'Metro per 10,000'!$B$62</c:f>
                  <c:strCache>
                    <c:ptCount val="1"/>
                    <c:pt idx="0">
                      <c:v>Lubbock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{30C0EBD3-772E-407F-8531-FA49FEDDC7B3}</c15:txfldGUID>
                      <c15:f>'Metro per 10,000'!$B$62</c15:f>
                      <c15:dlblFieldTableCache>
                        <c:ptCount val="1"/>
                        <c:pt idx="0">
                          <c:v>Lubbock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5994-4504-9D19-C2B40F141AEE}"/>
                </c:ext>
              </c:extLst>
            </c:dLbl>
            <c:dLbl>
              <c:idx val="48"/>
              <c:layout/>
              <c:tx>
                <c:strRef>
                  <c:f>'Metro per 10,000'!$B$63</c:f>
                  <c:strCache>
                    <c:ptCount val="1"/>
                    <c:pt idx="0">
                      <c:v>Albuquerque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{8EF3E7EF-ACC6-43E5-87FE-ADE2337B12B8}</c15:txfldGUID>
                      <c15:f>'Metro per 10,000'!$B$63</c15:f>
                      <c15:dlblFieldTableCache>
                        <c:ptCount val="1"/>
                        <c:pt idx="0">
                          <c:v>Albuquerque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5994-4504-9D19-C2B40F141AEE}"/>
                </c:ext>
              </c:extLst>
            </c:dLbl>
            <c:dLbl>
              <c:idx val="49"/>
              <c:layout/>
              <c:tx>
                <c:strRef>
                  <c:f>'Metro per 10,000'!$B$65</c:f>
                  <c:strCache>
                    <c:ptCount val="1"/>
                    <c:pt idx="0">
                      <c:v>Detroit-Warren-Livonia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{AFA15E13-8651-49B1-825C-2BD28B17999B}</c15:txfldGUID>
                      <c15:f>'Metro per 10,000'!$B$65</c15:f>
                      <c15:dlblFieldTableCache>
                        <c:ptCount val="1"/>
                        <c:pt idx="0">
                          <c:v>Detroit-Warren-Livonia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5994-4504-9D19-C2B40F141AEE}"/>
                </c:ext>
              </c:extLst>
            </c:dLbl>
            <c:dLbl>
              <c:idx val="50"/>
              <c:layout/>
              <c:tx>
                <c:strRef>
                  <c:f>'Metro per 10,000'!$B$66</c:f>
                  <c:strCache>
                    <c:ptCount val="1"/>
                    <c:pt idx="0">
                      <c:v>Cleveland-Elyria-Mentor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{5545EBE1-420A-4951-9C03-E37BC7D780DB}</c15:txfldGUID>
                      <c15:f>'Metro per 10,000'!$B$66</c15:f>
                      <c15:dlblFieldTableCache>
                        <c:ptCount val="1"/>
                        <c:pt idx="0">
                          <c:v>Cleveland-Elyria-Mentor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5994-4504-9D19-C2B40F141AEE}"/>
                </c:ext>
              </c:extLst>
            </c:dLbl>
            <c:dLbl>
              <c:idx val="51"/>
              <c:layout/>
              <c:tx>
                <c:strRef>
                  <c:f>'Metro per 10,000'!$B$67</c:f>
                  <c:strCache>
                    <c:ptCount val="1"/>
                    <c:pt idx="0">
                      <c:v>Cincinnati-Middletown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{231CCF82-1B70-4CFF-9DEB-6688454138B2}</c15:txfldGUID>
                      <c15:f>'Metro per 10,000'!$B$67</c15:f>
                      <c15:dlblFieldTableCache>
                        <c:ptCount val="1"/>
                        <c:pt idx="0">
                          <c:v>Cincinnati-Middletown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5994-4504-9D19-C2B40F141AEE}"/>
                </c:ext>
              </c:extLst>
            </c:dLbl>
            <c:dLbl>
              <c:idx val="52"/>
              <c:layout/>
              <c:tx>
                <c:strRef>
                  <c:f>'Metro per 10,000'!$B$68</c:f>
                  <c:strCache>
                    <c:ptCount val="1"/>
                    <c:pt idx="0">
                      <c:v>Tampa-St. Petersburg-Clearwater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{BD4444F2-DA52-475F-A4C0-5735F4B12C0F}</c15:txfldGUID>
                      <c15:f>'Metro per 10,000'!$B$68</c15:f>
                      <c15:dlblFieldTableCache>
                        <c:ptCount val="1"/>
                        <c:pt idx="0">
                          <c:v>Tampa-St. Petersburg-Clearwater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5994-4504-9D19-C2B40F141AEE}"/>
                </c:ext>
              </c:extLst>
            </c:dLbl>
            <c:dLbl>
              <c:idx val="53"/>
              <c:layout/>
              <c:tx>
                <c:strRef>
                  <c:f>'Metro per 10,000'!$B$69</c:f>
                  <c:strCache>
                    <c:ptCount val="1"/>
                    <c:pt idx="0">
                      <c:v>Springfield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{C4A6CA18-1D71-45E6-BCDD-D9E7EA70D06F}</c15:txfldGUID>
                      <c15:f>'Metro per 10,000'!$B$69</c15:f>
                      <c15:dlblFieldTableCache>
                        <c:ptCount val="1"/>
                        <c:pt idx="0">
                          <c:v>Springfield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5994-4504-9D19-C2B40F141AEE}"/>
                </c:ext>
              </c:extLst>
            </c:dLbl>
            <c:dLbl>
              <c:idx val="54"/>
              <c:layout/>
              <c:tx>
                <c:strRef>
                  <c:f>'Metro per 10,000'!$B$70</c:f>
                  <c:strCache>
                    <c:ptCount val="1"/>
                    <c:pt idx="0">
                      <c:v>Riverside-San Bernardino-Ontario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{F3C6FF2C-BA5C-4055-9FDB-E288905E1324}</c15:txfldGUID>
                      <c15:f>'Metro per 10,000'!$B$70</c15:f>
                      <c15:dlblFieldTableCache>
                        <c:ptCount val="1"/>
                        <c:pt idx="0">
                          <c:v>Riverside-San Bernardino-Ontario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5994-4504-9D19-C2B40F141AEE}"/>
                </c:ext>
              </c:extLst>
            </c:dLbl>
            <c:dLbl>
              <c:idx val="55"/>
              <c:layout/>
              <c:tx>
                <c:strRef>
                  <c:f>'Metro per 10,000'!$B$73</c:f>
                  <c:strCache>
                    <c:ptCount val="1"/>
                    <c:pt idx="0">
                      <c:v>South Bend-Mishawaka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{04551907-32A6-42C8-8636-AD5DB36A5F91}</c15:txfldGUID>
                      <c15:f>'Metro per 10,000'!$B$73</c15:f>
                      <c15:dlblFieldTableCache>
                        <c:ptCount val="1"/>
                        <c:pt idx="0">
                          <c:v>South Bend-Mishawaka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5994-4504-9D19-C2B40F141AEE}"/>
                </c:ext>
              </c:extLst>
            </c:dLbl>
            <c:dLbl>
              <c:idx val="56"/>
              <c:layout/>
              <c:tx>
                <c:strRef>
                  <c:f>'Metro per 10,000'!$B$74</c:f>
                  <c:strCache>
                    <c:ptCount val="1"/>
                    <c:pt idx="0">
                      <c:v>Santa Barbara-Santa Maria-Goleta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{8CD7CDCF-5787-4578-A577-92E94A6B47AD}</c15:txfldGUID>
                      <c15:f>'Metro per 10,000'!$B$74</c15:f>
                      <c15:dlblFieldTableCache>
                        <c:ptCount val="1"/>
                        <c:pt idx="0">
                          <c:v>Santa Barbara-Santa Maria-Goleta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5994-4504-9D19-C2B40F141AEE}"/>
                </c:ext>
              </c:extLst>
            </c:dLbl>
            <c:dLbl>
              <c:idx val="57"/>
              <c:layout/>
              <c:tx>
                <c:strRef>
                  <c:f>'Metro per 10,000'!$B$75</c:f>
                  <c:strCache>
                    <c:ptCount val="1"/>
                    <c:pt idx="0">
                      <c:v>Baton Rouge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{8B739369-6428-4EFB-AD65-9D63C086484D}</c15:txfldGUID>
                      <c15:f>'Metro per 10,000'!$B$75</c15:f>
                      <c15:dlblFieldTableCache>
                        <c:ptCount val="1"/>
                        <c:pt idx="0">
                          <c:v>Baton Rouge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5994-4504-9D19-C2B40F141AEE}"/>
                </c:ext>
              </c:extLst>
            </c:dLbl>
            <c:dLbl>
              <c:idx val="58"/>
              <c:layout/>
              <c:tx>
                <c:strRef>
                  <c:f>'Metro per 10,000'!$B$76</c:f>
                  <c:strCache>
                    <c:ptCount val="1"/>
                    <c:pt idx="0">
                      <c:v>Fayetteville-Springdale-Rogers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{CA0CDBE5-C34B-45B4-A929-1CCD48164931}</c15:txfldGUID>
                      <c15:f>'Metro per 10,000'!$B$76</c15:f>
                      <c15:dlblFieldTableCache>
                        <c:ptCount val="1"/>
                        <c:pt idx="0">
                          <c:v>Fayetteville-Springdale-Rogers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5994-4504-9D19-C2B40F141AEE}"/>
                </c:ext>
              </c:extLst>
            </c:dLbl>
            <c:dLbl>
              <c:idx val="59"/>
              <c:layout/>
              <c:tx>
                <c:strRef>
                  <c:f>'Metro per 10,000'!$B$77</c:f>
                  <c:strCache>
                    <c:ptCount val="1"/>
                    <c:pt idx="0">
                      <c:v>Richmond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{6BA4106C-F2BA-4326-85D7-65EBB1B2312A}</c15:txfldGUID>
                      <c15:f>'Metro per 10,000'!$B$77</c15:f>
                      <c15:dlblFieldTableCache>
                        <c:ptCount val="1"/>
                        <c:pt idx="0">
                          <c:v>Richmond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5994-4504-9D19-C2B40F141AEE}"/>
                </c:ext>
              </c:extLst>
            </c:dLbl>
            <c:dLbl>
              <c:idx val="60"/>
              <c:layout/>
              <c:tx>
                <c:strRef>
                  <c:f>'Metro per 10,000'!$B$78</c:f>
                  <c:strCache>
                    <c:ptCount val="1"/>
                    <c:pt idx="0">
                      <c:v>Virginia Beach-Norfolk-Newport News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{C9BBC969-2AF1-4793-A574-E39B33A43358}</c15:txfldGUID>
                      <c15:f>'Metro per 10,000'!$B$78</c15:f>
                      <c15:dlblFieldTableCache>
                        <c:ptCount val="1"/>
                        <c:pt idx="0">
                          <c:v>Virginia Beach-Norfolk-Newport News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5994-4504-9D19-C2B40F141AEE}"/>
                </c:ext>
              </c:extLst>
            </c:dLbl>
            <c:dLbl>
              <c:idx val="61"/>
              <c:layout/>
              <c:tx>
                <c:strRef>
                  <c:f>'Metro per 10,000'!$B$79</c:f>
                  <c:strCache>
                    <c:ptCount val="1"/>
                    <c:pt idx="0">
                      <c:v>Worcester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{1834B43F-2401-4183-A329-A6283F6E678D}</c15:txfldGUID>
                      <c15:f>'Metro per 10,000'!$B$79</c15:f>
                      <c15:dlblFieldTableCache>
                        <c:ptCount val="1"/>
                        <c:pt idx="0">
                          <c:v>Worcester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5994-4504-9D19-C2B40F141AEE}"/>
                </c:ext>
              </c:extLst>
            </c:dLbl>
            <c:dLbl>
              <c:idx val="62"/>
              <c:layout/>
              <c:tx>
                <c:strRef>
                  <c:f>'Metro per 10,000'!$B$80</c:f>
                  <c:strCache>
                    <c:ptCount val="1"/>
                    <c:pt idx="0">
                      <c:v>Orlando-Kissimmee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{69530DD6-8EBE-46B7-90D2-8247DF814179}</c15:txfldGUID>
                      <c15:f>'Metro per 10,000'!$B$80</c15:f>
                      <c15:dlblFieldTableCache>
                        <c:ptCount val="1"/>
                        <c:pt idx="0">
                          <c:v>Orlando-Kissimmee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5994-4504-9D19-C2B40F141AEE}"/>
                </c:ext>
              </c:extLst>
            </c:dLbl>
            <c:dLbl>
              <c:idx val="63"/>
              <c:layout/>
              <c:tx>
                <c:strRef>
                  <c:f>'Metro per 10,000'!$B$81</c:f>
                  <c:strCache>
                    <c:ptCount val="1"/>
                    <c:pt idx="0">
                      <c:v>Syracuse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{65D6F350-0379-436B-8406-D68865889413}</c15:txfldGUID>
                      <c15:f>'Metro per 10,000'!$B$81</c15:f>
                      <c15:dlblFieldTableCache>
                        <c:ptCount val="1"/>
                        <c:pt idx="0">
                          <c:v>Syracuse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5994-4504-9D19-C2B40F141AEE}"/>
                </c:ext>
              </c:extLst>
            </c:dLbl>
            <c:dLbl>
              <c:idx val="64"/>
              <c:layout/>
              <c:tx>
                <c:strRef>
                  <c:f>'Metro per 10,000'!$B$82</c:f>
                  <c:strCache>
                    <c:ptCount val="1"/>
                    <c:pt idx="0">
                      <c:v>Albany-Schenectady-Troy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{999DE64F-F6F4-4FA1-83A3-D93B96AE3A23}</c15:txfldGUID>
                      <c15:f>'Metro per 10,000'!$B$82</c15:f>
                      <c15:dlblFieldTableCache>
                        <c:ptCount val="1"/>
                        <c:pt idx="0">
                          <c:v>Albany-Schenectady-Troy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5994-4504-9D19-C2B40F141AEE}"/>
                </c:ext>
              </c:extLst>
            </c:dLbl>
            <c:dLbl>
              <c:idx val="65"/>
              <c:layout/>
              <c:tx>
                <c:strRef>
                  <c:f>'Metro per 10,000'!$B$83</c:f>
                  <c:strCache>
                    <c:ptCount val="1"/>
                    <c:pt idx="0">
                      <c:v>Oklahoma City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{DA6446A7-9D0E-42F9-B7C6-1677BB961FBA}</c15:txfldGUID>
                      <c15:f>'Metro per 10,000'!$B$83</c15:f>
                      <c15:dlblFieldTableCache>
                        <c:ptCount val="1"/>
                        <c:pt idx="0">
                          <c:v>Oklahoma City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5994-4504-9D19-C2B40F141AEE}"/>
                </c:ext>
              </c:extLst>
            </c:dLbl>
            <c:dLbl>
              <c:idx val="66"/>
              <c:layout/>
              <c:tx>
                <c:strRef>
                  <c:f>'Metro per 10,000'!$B$84</c:f>
                  <c:strCache>
                    <c:ptCount val="1"/>
                    <c:pt idx="0">
                      <c:v>Trenton-Ewing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{9294DE0A-643D-40D3-A335-49740216C32F}</c15:txfldGUID>
                      <c15:f>'Metro per 10,000'!$B$84</c15:f>
                      <c15:dlblFieldTableCache>
                        <c:ptCount val="1"/>
                        <c:pt idx="0">
                          <c:v>Trenton-Ewing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5994-4504-9D19-C2B40F141AEE}"/>
                </c:ext>
              </c:extLst>
            </c:dLbl>
            <c:dLbl>
              <c:idx val="67"/>
              <c:layout/>
              <c:tx>
                <c:strRef>
                  <c:f>'Metro per 10,000'!$B$85</c:f>
                  <c:strCache>
                    <c:ptCount val="1"/>
                    <c:pt idx="0">
                      <c:v>Fargo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{E8441DBE-E18E-4BA5-8A2A-BE58D7563F6B}</c15:txfldGUID>
                      <c15:f>'Metro per 10,000'!$B$85</c15:f>
                      <c15:dlblFieldTableCache>
                        <c:ptCount val="1"/>
                        <c:pt idx="0">
                          <c:v>Fargo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5994-4504-9D19-C2B40F141AEE}"/>
                </c:ext>
              </c:extLst>
            </c:dLbl>
            <c:dLbl>
              <c:idx val="68"/>
              <c:layout/>
              <c:tx>
                <c:strRef>
                  <c:f>'Metro per 10,000'!$B$86</c:f>
                  <c:strCache>
                    <c:ptCount val="1"/>
                    <c:pt idx="0">
                      <c:v>New Orleans-Metairie-Kenner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{4E0E5ECA-43AB-41CB-9F6A-9C1044D5931A}</c15:txfldGUID>
                      <c15:f>'Metro per 10,000'!$B$86</c15:f>
                      <c15:dlblFieldTableCache>
                        <c:ptCount val="1"/>
                        <c:pt idx="0">
                          <c:v>New Orleans-Metairie-Kenner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5994-4504-9D19-C2B40F141AEE}"/>
                </c:ext>
              </c:extLst>
            </c:dLbl>
            <c:dLbl>
              <c:idx val="69"/>
              <c:layout/>
              <c:tx>
                <c:strRef>
                  <c:f>'Metro per 10,000'!$B$88</c:f>
                  <c:strCache>
                    <c:ptCount val="1"/>
                    <c:pt idx="0">
                      <c:v>Louisville/Jefferson County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{E4A43BDE-EEFE-427B-9C90-86DF7229D51D}</c15:txfldGUID>
                      <c15:f>'Metro per 10,000'!$B$88</c15:f>
                      <c15:dlblFieldTableCache>
                        <c:ptCount val="1"/>
                        <c:pt idx="0">
                          <c:v>Louisville/Jefferson County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5994-4504-9D19-C2B40F141AEE}"/>
                </c:ext>
              </c:extLst>
            </c:dLbl>
            <c:dLbl>
              <c:idx val="70"/>
              <c:layout/>
              <c:tx>
                <c:strRef>
                  <c:f>'Metro per 10,000'!$B$89</c:f>
                  <c:strCache>
                    <c:ptCount val="1"/>
                    <c:pt idx="0">
                      <c:v>San Antonio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{521A3A3B-7034-43BC-A7A9-21C35155DF30}</c15:txfldGUID>
                      <c15:f>'Metro per 10,000'!$B$89</c15:f>
                      <c15:dlblFieldTableCache>
                        <c:ptCount val="1"/>
                        <c:pt idx="0">
                          <c:v>San Antonio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5994-4504-9D19-C2B40F141AEE}"/>
                </c:ext>
              </c:extLst>
            </c:dLbl>
            <c:dLbl>
              <c:idx val="71"/>
              <c:layout/>
              <c:tx>
                <c:strRef>
                  <c:f>'Metro per 10,000'!$B$90</c:f>
                  <c:strCache>
                    <c:ptCount val="1"/>
                    <c:pt idx="0">
                      <c:v>Boulder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{09E86969-6E46-4F0C-81E5-7DF90FDC3B55}</c15:txfldGUID>
                      <c15:f>'Metro per 10,000'!$B$90</c15:f>
                      <c15:dlblFieldTableCache>
                        <c:ptCount val="1"/>
                        <c:pt idx="0">
                          <c:v>Boulder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5994-4504-9D19-C2B40F141AEE}"/>
                </c:ext>
              </c:extLst>
            </c:dLbl>
            <c:dLbl>
              <c:idx val="72"/>
              <c:layout/>
              <c:tx>
                <c:strRef>
                  <c:f>'Metro per 10,000'!$B$91</c:f>
                  <c:strCache>
                    <c:ptCount val="1"/>
                    <c:pt idx="0">
                      <c:v>Dayton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{9FD41448-35A8-4077-AB44-ACE413240E7B}</c15:txfldGUID>
                      <c15:f>'Metro per 10,000'!$B$91</c15:f>
                      <c15:dlblFieldTableCache>
                        <c:ptCount val="1"/>
                        <c:pt idx="0">
                          <c:v>Dayton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5994-4504-9D19-C2B40F141AEE}"/>
                </c:ext>
              </c:extLst>
            </c:dLbl>
            <c:dLbl>
              <c:idx val="73"/>
              <c:layout/>
              <c:tx>
                <c:strRef>
                  <c:f>'Metro per 10,000'!$B$92</c:f>
                  <c:strCache>
                    <c:ptCount val="1"/>
                    <c:pt idx="0">
                      <c:v>Reno-Sparks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{FF5AA9A9-61B0-49E8-BF9A-A80A6AD6F68C}</c15:txfldGUID>
                      <c15:f>'Metro per 10,000'!$B$92</c15:f>
                      <c15:dlblFieldTableCache>
                        <c:ptCount val="1"/>
                        <c:pt idx="0">
                          <c:v>Reno-Sparks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5994-4504-9D19-C2B40F141AEE}"/>
                </c:ext>
              </c:extLst>
            </c:dLbl>
            <c:dLbl>
              <c:idx val="74"/>
              <c:layout/>
              <c:tx>
                <c:strRef>
                  <c:f>'Metro per 10,000'!$B$93</c:f>
                  <c:strCache>
                    <c:ptCount val="1"/>
                    <c:pt idx="0">
                      <c:v>Memphis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{BE880EB1-3CD5-4CBE-A9CE-D7AF6344DB30}</c15:txfldGUID>
                      <c15:f>'Metro per 10,000'!$B$93</c15:f>
                      <c15:dlblFieldTableCache>
                        <c:ptCount val="1"/>
                        <c:pt idx="0">
                          <c:v>Memphis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5994-4504-9D19-C2B40F141AEE}"/>
                </c:ext>
              </c:extLst>
            </c:dLbl>
            <c:dLbl>
              <c:idx val="75"/>
              <c:layout/>
              <c:tx>
                <c:strRef>
                  <c:f>'Metro per 10,000'!$B$96</c:f>
                  <c:strCache>
                    <c:ptCount val="1"/>
                    <c:pt idx="0">
                      <c:v>Omaha-Council Bluffs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{A91A2247-C88B-4027-899C-FF930D3BECF9}</c15:txfldGUID>
                      <c15:f>'Metro per 10,000'!$B$96</c15:f>
                      <c15:dlblFieldTableCache>
                        <c:ptCount val="1"/>
                        <c:pt idx="0">
                          <c:v>Omaha-Council Bluffs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5994-4504-9D19-C2B40F141AEE}"/>
                </c:ext>
              </c:extLst>
            </c:dLbl>
            <c:dLbl>
              <c:idx val="76"/>
              <c:layout/>
              <c:tx>
                <c:strRef>
                  <c:f>'Metro per 10,000'!$B$97</c:f>
                  <c:strCache>
                    <c:ptCount val="1"/>
                    <c:pt idx="0">
                      <c:v>Greensboro-High Point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{F3EBCA6C-319B-4F16-A7FD-F16D55F88ABB}</c15:txfldGUID>
                      <c15:f>'Metro per 10,000'!$B$97</c15:f>
                      <c15:dlblFieldTableCache>
                        <c:ptCount val="1"/>
                        <c:pt idx="0">
                          <c:v>Greensboro-High Point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5994-4504-9D19-C2B40F141AEE}"/>
                </c:ext>
              </c:extLst>
            </c:dLbl>
            <c:dLbl>
              <c:idx val="77"/>
              <c:layout/>
              <c:tx>
                <c:strRef>
                  <c:f>'Metro per 10,000'!$B$98</c:f>
                  <c:strCache>
                    <c:ptCount val="1"/>
                    <c:pt idx="0">
                      <c:v>Akron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{14AFB7BC-4129-4876-A36F-059F23041BCE}</c15:txfldGUID>
                      <c15:f>'Metro per 10,000'!$B$98</c15:f>
                      <c15:dlblFieldTableCache>
                        <c:ptCount val="1"/>
                        <c:pt idx="0">
                          <c:v>Akron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5994-4504-9D19-C2B40F141AEE}"/>
                </c:ext>
              </c:extLst>
            </c:dLbl>
            <c:dLbl>
              <c:idx val="78"/>
              <c:layout/>
              <c:tx>
                <c:strRef>
                  <c:f>'Metro per 10,000'!$B$99</c:f>
                  <c:strCache>
                    <c:ptCount val="1"/>
                    <c:pt idx="0">
                      <c:v>Charleston-North Charleston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{4DC63F7E-7F93-4CA7-9CA4-28119C957286}</c15:txfldGUID>
                      <c15:f>'Metro per 10,000'!$B$99</c15:f>
                      <c15:dlblFieldTableCache>
                        <c:ptCount val="1"/>
                        <c:pt idx="0">
                          <c:v>Charleston-North Charleston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5994-4504-9D19-C2B40F141AEE}"/>
                </c:ext>
              </c:extLst>
            </c:dLbl>
            <c:dLbl>
              <c:idx val="79"/>
              <c:layout/>
              <c:tx>
                <c:strRef>
                  <c:f>'Metro per 10,000'!$B$100</c:f>
                  <c:strCache>
                    <c:ptCount val="1"/>
                    <c:pt idx="0">
                      <c:v>Provo-Orem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{E4569E06-64DA-45C3-BECF-4F7B3C0EAAE6}</c15:txfldGUID>
                      <c15:f>'Metro per 10,000'!$B$100</c15:f>
                      <c15:dlblFieldTableCache>
                        <c:ptCount val="1"/>
                        <c:pt idx="0">
                          <c:v>Provo-Orem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5994-4504-9D19-C2B40F141AEE}"/>
                </c:ext>
              </c:extLst>
            </c:dLbl>
            <c:dLbl>
              <c:idx val="80"/>
              <c:layout/>
              <c:tx>
                <c:strRef>
                  <c:f>'Metro per 10,000'!$B$101</c:f>
                  <c:strCache>
                    <c:ptCount val="1"/>
                    <c:pt idx="0">
                      <c:v>El Paso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{92A5E5CB-CDDA-4A8A-B5A4-0E3E117D9AD1}</c15:txfldGUID>
                      <c15:f>'Metro per 10,000'!$B$101</c15:f>
                      <c15:dlblFieldTableCache>
                        <c:ptCount val="1"/>
                        <c:pt idx="0">
                          <c:v>El Paso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5994-4504-9D19-C2B40F141AEE}"/>
                </c:ext>
              </c:extLst>
            </c:dLbl>
            <c:dLbl>
              <c:idx val="81"/>
              <c:layout/>
              <c:tx>
                <c:strRef>
                  <c:f>'Metro per 10,000'!$B$102</c:f>
                  <c:strCache>
                    <c:ptCount val="1"/>
                    <c:pt idx="0">
                      <c:v>Greenville-Mauldin-Easley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{7BA9B914-3738-45F5-BC0E-E4348C2D5F77}</c15:txfldGUID>
                      <c15:f>'Metro per 10,000'!$B$102</c15:f>
                      <c15:dlblFieldTableCache>
                        <c:ptCount val="1"/>
                        <c:pt idx="0">
                          <c:v>Greenville-Mauldin-Easley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5994-4504-9D19-C2B40F141AEE}"/>
                </c:ext>
              </c:extLst>
            </c:dLbl>
            <c:dLbl>
              <c:idx val="82"/>
              <c:layout/>
              <c:tx>
                <c:strRef>
                  <c:f>'Metro per 10,000'!$B$103</c:f>
                  <c:strCache>
                    <c:ptCount val="1"/>
                    <c:pt idx="0">
                      <c:v>Columbia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{5CCCD11F-EC81-462C-A156-DABA85444FBA}</c15:txfldGUID>
                      <c15:f>'Metro per 10,000'!$B$103</c15:f>
                      <c15:dlblFieldTableCache>
                        <c:ptCount val="1"/>
                        <c:pt idx="0">
                          <c:v>Columbia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5994-4504-9D19-C2B40F141AEE}"/>
                </c:ext>
              </c:extLst>
            </c:dLbl>
            <c:dLbl>
              <c:idx val="83"/>
              <c:layout/>
              <c:tx>
                <c:strRef>
                  <c:f>'Metro per 10,000'!$B$104</c:f>
                  <c:strCache>
                    <c:ptCount val="1"/>
                    <c:pt idx="0">
                      <c:v>Eugene-Springfield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{ADEE3D48-B80F-492B-A869-4FDC7DEBE2A9}</c15:txfldGUID>
                      <c15:f>'Metro per 10,000'!$B$104</c15:f>
                      <c15:dlblFieldTableCache>
                        <c:ptCount val="1"/>
                        <c:pt idx="0">
                          <c:v>Eugene-Springfield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5994-4504-9D19-C2B40F141AEE}"/>
                </c:ext>
              </c:extLst>
            </c:dLbl>
            <c:dLbl>
              <c:idx val="84"/>
              <c:layout/>
              <c:tx>
                <c:strRef>
                  <c:f>'Metro per 10,000'!$B$105</c:f>
                  <c:strCache>
                    <c:ptCount val="1"/>
                    <c:pt idx="0">
                      <c:v>Burlington-South Burlington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{D9B74DAB-53AE-4C62-AEA4-FC10D2053925}</c15:txfldGUID>
                      <c15:f>'Metro per 10,000'!$B$105</c15:f>
                      <c15:dlblFieldTableCache>
                        <c:ptCount val="1"/>
                        <c:pt idx="0">
                          <c:v>Burlington-South Burlington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5994-4504-9D19-C2B40F141AEE}"/>
                </c:ext>
              </c:extLst>
            </c:dLbl>
            <c:dLbl>
              <c:idx val="85"/>
              <c:layout/>
              <c:tx>
                <c:strRef>
                  <c:f>'Metro per 10,000'!$B$106</c:f>
                  <c:strCache>
                    <c:ptCount val="1"/>
                    <c:pt idx="0">
                      <c:v>Charlotte-Gastonia-Concord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{E1D64898-947E-4DB2-8E48-7981576553E1}</c15:txfldGUID>
                      <c15:f>'Metro per 10,000'!$B$106</c15:f>
                      <c15:dlblFieldTableCache>
                        <c:ptCount val="1"/>
                        <c:pt idx="0">
                          <c:v>Charlotte-Gastonia-Concord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5994-4504-9D19-C2B40F141AEE}"/>
                </c:ext>
              </c:extLst>
            </c:dLbl>
            <c:dLbl>
              <c:idx val="86"/>
              <c:layout/>
              <c:tx>
                <c:strRef>
                  <c:f>'Metro per 10,000'!$B$107</c:f>
                  <c:strCache>
                    <c:ptCount val="1"/>
                    <c:pt idx="0">
                      <c:v>Little Rock-North Little Rock-Conway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{15CE1831-7C3F-40F1-BC4F-EC03C73331EF}</c15:txfldGUID>
                      <c15:f>'Metro per 10,000'!$B$107</c15:f>
                      <c15:dlblFieldTableCache>
                        <c:ptCount val="1"/>
                        <c:pt idx="0">
                          <c:v>Little Rock-North Little Rock-Conway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5994-4504-9D19-C2B40F141AEE}"/>
                </c:ext>
              </c:extLst>
            </c:dLbl>
            <c:dLbl>
              <c:idx val="87"/>
              <c:layout/>
              <c:tx>
                <c:strRef>
                  <c:f>'Metro per 10,000'!$B$108</c:f>
                  <c:strCache>
                    <c:ptCount val="1"/>
                    <c:pt idx="0">
                      <c:v>Huntsville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{01B0C0AE-9C2C-46C2-A63B-F3EDA1B81559}</c15:txfldGUID>
                      <c15:f>'Metro per 10,000'!$B$108</c15:f>
                      <c15:dlblFieldTableCache>
                        <c:ptCount val="1"/>
                        <c:pt idx="0">
                          <c:v>Huntsville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5994-4504-9D19-C2B40F141AEE}"/>
                </c:ext>
              </c:extLst>
            </c:dLbl>
            <c:dLbl>
              <c:idx val="88"/>
              <c:layout/>
              <c:tx>
                <c:strRef>
                  <c:f>'Metro per 10,000'!$B$109</c:f>
                  <c:strCache>
                    <c:ptCount val="1"/>
                    <c:pt idx="0">
                      <c:v>Indianapolis-Carmel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{593C4E18-4FEE-4D25-A112-B8842B565CDC}</c15:txfldGUID>
                      <c15:f>'Metro per 10,000'!$B$109</c15:f>
                      <c15:dlblFieldTableCache>
                        <c:ptCount val="1"/>
                        <c:pt idx="0">
                          <c:v>Indianapolis-Carmel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5994-4504-9D19-C2B40F141AEE}"/>
                </c:ext>
              </c:extLst>
            </c:dLbl>
            <c:dLbl>
              <c:idx val="89"/>
              <c:layout/>
              <c:tx>
                <c:strRef>
                  <c:f>'Metro per 10,000'!$B$111</c:f>
                  <c:strCache>
                    <c:ptCount val="1"/>
                    <c:pt idx="0">
                      <c:v>Winston-Salem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{815DE362-5982-4FDA-AFD1-C6C0DE19965B}</c15:txfldGUID>
                      <c15:f>'Metro per 10,000'!$B$111</c15:f>
                      <c15:dlblFieldTableCache>
                        <c:ptCount val="1"/>
                        <c:pt idx="0">
                          <c:v>Winston-Salem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5994-4504-9D19-C2B40F141AEE}"/>
                </c:ext>
              </c:extLst>
            </c:dLbl>
            <c:dLbl>
              <c:idx val="90"/>
              <c:layout/>
              <c:tx>
                <c:strRef>
                  <c:f>'Metro per 10,000'!$B$113</c:f>
                  <c:strCache>
                    <c:ptCount val="1"/>
                    <c:pt idx="0">
                      <c:v>Toledo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{D05C6027-332D-4819-816F-4912AE69F975}</c15:txfldGUID>
                      <c15:f>'Metro per 10,000'!$B$113</c15:f>
                      <c15:dlblFieldTableCache>
                        <c:ptCount val="1"/>
                        <c:pt idx="0">
                          <c:v>Toledo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5994-4504-9D19-C2B40F141AEE}"/>
                </c:ext>
              </c:extLst>
            </c:dLbl>
            <c:dLbl>
              <c:idx val="91"/>
              <c:layout/>
              <c:tx>
                <c:strRef>
                  <c:f>'Metro per 10,000'!$B$116</c:f>
                  <c:strCache>
                    <c:ptCount val="1"/>
                    <c:pt idx="0">
                      <c:v>Wichita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{69BC5115-6AD5-413C-BE6F-7FF835E7F084}</c15:txfldGUID>
                      <c15:f>'Metro per 10,000'!$B$116</c15:f>
                      <c15:dlblFieldTableCache>
                        <c:ptCount val="1"/>
                        <c:pt idx="0">
                          <c:v>Wichita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5994-4504-9D19-C2B40F141AEE}"/>
                </c:ext>
              </c:extLst>
            </c:dLbl>
            <c:dLbl>
              <c:idx val="92"/>
              <c:layout/>
              <c:tx>
                <c:strRef>
                  <c:f>'Metro per 10,000'!$B$118</c:f>
                  <c:strCache>
                    <c:ptCount val="1"/>
                    <c:pt idx="0">
                      <c:v>Allentown-Bethlehem-Easton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{D5DF66E6-7C1D-4309-B3B6-3D7520C31925}</c15:txfldGUID>
                      <c15:f>'Metro per 10,000'!$B$118</c15:f>
                      <c15:dlblFieldTableCache>
                        <c:ptCount val="1"/>
                        <c:pt idx="0">
                          <c:v>Allentown-Bethlehem-Easton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5994-4504-9D19-C2B40F141AEE}"/>
                </c:ext>
              </c:extLst>
            </c:dLbl>
            <c:dLbl>
              <c:idx val="93"/>
              <c:layout/>
              <c:tx>
                <c:strRef>
                  <c:f>'Metro per 10,000'!$B$119</c:f>
                  <c:strCache>
                    <c:ptCount val="1"/>
                    <c:pt idx="0">
                      <c:v>Las Vegas-Paradise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{259C2BF3-7E8A-4642-8BAF-B320C89EF359}</c15:txfldGUID>
                      <c15:f>'Metro per 10,000'!$B$119</c15:f>
                      <c15:dlblFieldTableCache>
                        <c:ptCount val="1"/>
                        <c:pt idx="0">
                          <c:v>Las Vegas-Paradise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5994-4504-9D19-C2B40F141AEE}"/>
                </c:ext>
              </c:extLst>
            </c:dLbl>
            <c:dLbl>
              <c:idx val="94"/>
              <c:layout/>
              <c:tx>
                <c:strRef>
                  <c:f>'Metro per 10,000'!$B$121</c:f>
                  <c:strCache>
                    <c:ptCount val="1"/>
                    <c:pt idx="0">
                      <c:v>Brownsville-Harlingen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{9684B9E3-8643-41F6-867A-F8B2C26D31D4}</c15:txfldGUID>
                      <c15:f>'Metro per 10,000'!$B$121</c15:f>
                      <c15:dlblFieldTableCache>
                        <c:ptCount val="1"/>
                        <c:pt idx="0">
                          <c:v>Brownsville-Harlingen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5994-4504-9D19-C2B40F141AEE}"/>
                </c:ext>
              </c:extLst>
            </c:dLbl>
            <c:dLbl>
              <c:idx val="95"/>
              <c:layout/>
              <c:tx>
                <c:strRef>
                  <c:f>'Metro per 10,000'!$B$123</c:f>
                  <c:strCache>
                    <c:ptCount val="1"/>
                    <c:pt idx="0">
                      <c:v>Augusta-Richmond County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{06401DB9-A8B9-4435-A167-B9366EFFB143}</c15:txfldGUID>
                      <c15:f>'Metro per 10,000'!$B$123</c15:f>
                      <c15:dlblFieldTableCache>
                        <c:ptCount val="1"/>
                        <c:pt idx="0">
                          <c:v>Augusta-Richmond County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5994-4504-9D19-C2B40F141AEE}"/>
                </c:ext>
              </c:extLst>
            </c:dLbl>
            <c:dLbl>
              <c:idx val="96"/>
              <c:layout/>
              <c:tx>
                <c:strRef>
                  <c:f>'Metro per 10,000'!$B$124</c:f>
                  <c:strCache>
                    <c:ptCount val="1"/>
                    <c:pt idx="0">
                      <c:v>Salinas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{CDE1060D-3401-442E-98DE-E7895C55AB8F}</c15:txfldGUID>
                      <c15:f>'Metro per 10,000'!$B$124</c15:f>
                      <c15:dlblFieldTableCache>
                        <c:ptCount val="1"/>
                        <c:pt idx="0">
                          <c:v>Salinas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5994-4504-9D19-C2B40F141AEE}"/>
                </c:ext>
              </c:extLst>
            </c:dLbl>
            <c:dLbl>
              <c:idx val="97"/>
              <c:layout/>
              <c:tx>
                <c:strRef>
                  <c:f>'Metro per 10,000'!$B$126</c:f>
                  <c:strCache>
                    <c:ptCount val="1"/>
                    <c:pt idx="0">
                      <c:v>Utica-Rome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{814553A5-46F4-423A-83F7-F95B95ED1EB4}</c15:txfldGUID>
                      <c15:f>'Metro per 10,000'!$B$126</c15:f>
                      <c15:dlblFieldTableCache>
                        <c:ptCount val="1"/>
                        <c:pt idx="0">
                          <c:v>Utica-Rome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5994-4504-9D19-C2B40F141AEE}"/>
                </c:ext>
              </c:extLst>
            </c:dLbl>
            <c:dLbl>
              <c:idx val="98"/>
              <c:layout/>
              <c:tx>
                <c:strRef>
                  <c:f>'Metro per 10,000'!$B$127</c:f>
                  <c:strCache>
                    <c:ptCount val="1"/>
                    <c:pt idx="0">
                      <c:v>Colorado Springs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{55E19795-BDA3-4D72-B99B-8DD0B64B9419}</c15:txfldGUID>
                      <c15:f>'Metro per 10,000'!$B$127</c15:f>
                      <c15:dlblFieldTableCache>
                        <c:ptCount val="1"/>
                        <c:pt idx="0">
                          <c:v>Colorado Springs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5994-4504-9D19-C2B40F141AEE}"/>
                </c:ext>
              </c:extLst>
            </c:dLbl>
            <c:dLbl>
              <c:idx val="99"/>
              <c:layout/>
              <c:tx>
                <c:strRef>
                  <c:f>'Metro per 10,000'!$B$130</c:f>
                  <c:strCache>
                    <c:ptCount val="1"/>
                    <c:pt idx="0">
                      <c:v>Tulsa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{7A2E277A-5BB5-4696-8E6B-99D327E1EE5F}</c15:txfldGUID>
                      <c15:f>'Metro per 10,000'!$B$130</c15:f>
                      <c15:dlblFieldTableCache>
                        <c:ptCount val="1"/>
                        <c:pt idx="0">
                          <c:v>Tulsa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5994-4504-9D19-C2B40F141AEE}"/>
                </c:ext>
              </c:extLst>
            </c:dLbl>
            <c:dLbl>
              <c:idx val="100"/>
              <c:layout/>
              <c:tx>
                <c:strRef>
                  <c:f>'Metro per 10,000'!$B$133</c:f>
                  <c:strCache>
                    <c:ptCount val="1"/>
                    <c:pt idx="0">
                      <c:v>San Luis Obispo-Paso Robles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{6CC69621-2586-4DBB-96FE-2E697E8CBDC3}</c15:txfldGUID>
                      <c15:f>'Metro per 10,000'!$B$133</c15:f>
                      <c15:dlblFieldTableCache>
                        <c:ptCount val="1"/>
                        <c:pt idx="0">
                          <c:v>San Luis Obispo-Paso Robles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5994-4504-9D19-C2B40F141AEE}"/>
                </c:ext>
              </c:extLst>
            </c:dLbl>
            <c:dLbl>
              <c:idx val="101"/>
              <c:layout/>
              <c:tx>
                <c:strRef>
                  <c:f>'Metro per 10,000'!$B$134</c:f>
                  <c:strCache>
                    <c:ptCount val="1"/>
                    <c:pt idx="0">
                      <c:v>Boise City-Nampa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{C501BAF0-7A01-4CFE-8E40-A34D3EBE4AF7}</c15:txfldGUID>
                      <c15:f>'Metro per 10,000'!$B$134</c15:f>
                      <c15:dlblFieldTableCache>
                        <c:ptCount val="1"/>
                        <c:pt idx="0">
                          <c:v>Boise City-Nampa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5994-4504-9D19-C2B40F141AEE}"/>
                </c:ext>
              </c:extLst>
            </c:dLbl>
            <c:dLbl>
              <c:idx val="102"/>
              <c:layout/>
              <c:tx>
                <c:strRef>
                  <c:f>'Metro per 10,000'!$B$135</c:f>
                  <c:strCache>
                    <c:ptCount val="1"/>
                    <c:pt idx="0">
                      <c:v>Duluth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{4EB7641E-4CF9-4BC9-A3C9-16AFC6BE0A91}</c15:txfldGUID>
                      <c15:f>'Metro per 10,000'!$B$135</c15:f>
                      <c15:dlblFieldTableCache>
                        <c:ptCount val="1"/>
                        <c:pt idx="0">
                          <c:v>Duluth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5994-4504-9D19-C2B40F141AEE}"/>
                </c:ext>
              </c:extLst>
            </c:dLbl>
            <c:dLbl>
              <c:idx val="103"/>
              <c:layout/>
              <c:tx>
                <c:strRef>
                  <c:f>'Metro per 10,000'!$B$137</c:f>
                  <c:strCache>
                    <c:ptCount val="1"/>
                    <c:pt idx="0">
                      <c:v>Cape Coral-Fort Myers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{C1CDEE88-101A-4503-B7BD-EB3ABADEFC0D}</c15:txfldGUID>
                      <c15:f>'Metro per 10,000'!$B$137</c15:f>
                      <c15:dlblFieldTableCache>
                        <c:ptCount val="1"/>
                        <c:pt idx="0">
                          <c:v>Cape Coral-Fort Myers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5994-4504-9D19-C2B40F141AEE}"/>
                </c:ext>
              </c:extLst>
            </c:dLbl>
            <c:dLbl>
              <c:idx val="104"/>
              <c:layout/>
              <c:tx>
                <c:strRef>
                  <c:f>'Metro per 10,000'!$B$138</c:f>
                  <c:strCache>
                    <c:ptCount val="1"/>
                    <c:pt idx="0">
                      <c:v>Mobile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{73E6D9F3-F72E-46CA-B7A0-271B15E092D0}</c15:txfldGUID>
                      <c15:f>'Metro per 10,000'!$B$138</c15:f>
                      <c15:dlblFieldTableCache>
                        <c:ptCount val="1"/>
                        <c:pt idx="0">
                          <c:v>Mobile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5994-4504-9D19-C2B40F141AEE}"/>
                </c:ext>
              </c:extLst>
            </c:dLbl>
            <c:dLbl>
              <c:idx val="105"/>
              <c:layout/>
              <c:tx>
                <c:strRef>
                  <c:f>'Metro per 10,000'!$B$139</c:f>
                  <c:strCache>
                    <c:ptCount val="1"/>
                    <c:pt idx="0">
                      <c:v>Salisbury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{C886401D-61E5-4476-9614-FF74F929A3E3}</c15:txfldGUID>
                      <c15:f>'Metro per 10,000'!$B$139</c15:f>
                      <c15:dlblFieldTableCache>
                        <c:ptCount val="1"/>
                        <c:pt idx="0">
                          <c:v>Salisbury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5994-4504-9D19-C2B40F141AEE}"/>
                </c:ext>
              </c:extLst>
            </c:dLbl>
            <c:dLbl>
              <c:idx val="106"/>
              <c:layout/>
              <c:tx>
                <c:strRef>
                  <c:f>'Metro per 10,000'!$B$140</c:f>
                  <c:strCache>
                    <c:ptCount val="1"/>
                    <c:pt idx="0">
                      <c:v>Kalamazoo-Portage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{70A73E10-AEA5-4713-A013-6F320C98A7C2}</c15:txfldGUID>
                      <c15:f>'Metro per 10,000'!$B$140</c15:f>
                      <c15:dlblFieldTableCache>
                        <c:ptCount val="1"/>
                        <c:pt idx="0">
                          <c:v>Kalamazoo-Portage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5994-4504-9D19-C2B40F141AEE}"/>
                </c:ext>
              </c:extLst>
            </c:dLbl>
            <c:dLbl>
              <c:idx val="107"/>
              <c:layout/>
              <c:tx>
                <c:strRef>
                  <c:f>'Metro per 10,000'!$B$142</c:f>
                  <c:strCache>
                    <c:ptCount val="1"/>
                    <c:pt idx="0">
                      <c:v>Wilmington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{8CA84A40-5004-444A-B13F-197B90310EA2}</c15:txfldGUID>
                      <c15:f>'Metro per 10,000'!$B$142</c15:f>
                      <c15:dlblFieldTableCache>
                        <c:ptCount val="1"/>
                        <c:pt idx="0">
                          <c:v>Wilmington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5994-4504-9D19-C2B40F141AEE}"/>
                </c:ext>
              </c:extLst>
            </c:dLbl>
            <c:dLbl>
              <c:idx val="108"/>
              <c:layout/>
              <c:tx>
                <c:strRef>
                  <c:f>'Metro per 10,000'!$B$143</c:f>
                  <c:strCache>
                    <c:ptCount val="1"/>
                    <c:pt idx="0">
                      <c:v>Huntington-Ashland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{157E2B99-A2C4-4685-976F-3734CAA7223C}</c15:txfldGUID>
                      <c15:f>'Metro per 10,000'!$B$143</c15:f>
                      <c15:dlblFieldTableCache>
                        <c:ptCount val="1"/>
                        <c:pt idx="0">
                          <c:v>Huntington-Ashland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5994-4504-9D19-C2B40F141AEE}"/>
                </c:ext>
              </c:extLst>
            </c:dLbl>
            <c:dLbl>
              <c:idx val="109"/>
              <c:layout/>
              <c:tx>
                <c:strRef>
                  <c:f>'Metro per 10,000'!$B$144</c:f>
                  <c:strCache>
                    <c:ptCount val="1"/>
                    <c:pt idx="0">
                      <c:v>Portland-South Portland-Biddeford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{5584E6ED-BBFA-400B-9C7F-ACD8F5C5D192}</c15:txfldGUID>
                      <c15:f>'Metro per 10,000'!$B$144</c15:f>
                      <c15:dlblFieldTableCache>
                        <c:ptCount val="1"/>
                        <c:pt idx="0">
                          <c:v>Portland-South Portland-Biddeford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5994-4504-9D19-C2B40F141AEE}"/>
                </c:ext>
              </c:extLst>
            </c:dLbl>
            <c:dLbl>
              <c:idx val="110"/>
              <c:layout/>
              <c:tx>
                <c:strRef>
                  <c:f>'Metro per 10,000'!$B$145</c:f>
                  <c:strCache>
                    <c:ptCount val="1"/>
                    <c:pt idx="0">
                      <c:v>Corpus Christi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{EC5CA9D2-0811-471F-ABAE-985F1863706D}</c15:txfldGUID>
                      <c15:f>'Metro per 10,000'!$B$145</c15:f>
                      <c15:dlblFieldTableCache>
                        <c:ptCount val="1"/>
                        <c:pt idx="0">
                          <c:v>Corpus Christi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5994-4504-9D19-C2B40F141AEE}"/>
                </c:ext>
              </c:extLst>
            </c:dLbl>
            <c:dLbl>
              <c:idx val="111"/>
              <c:layout/>
              <c:tx>
                <c:strRef>
                  <c:f>'Metro per 10,000'!$B$146</c:f>
                  <c:strCache>
                    <c:ptCount val="1"/>
                    <c:pt idx="0">
                      <c:v>Fresno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{72CE819F-6A5A-4006-8236-652A6F9AB887}</c15:txfldGUID>
                      <c15:f>'Metro per 10,000'!$B$146</c15:f>
                      <c15:dlblFieldTableCache>
                        <c:ptCount val="1"/>
                        <c:pt idx="0">
                          <c:v>Fresno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5994-4504-9D19-C2B40F141AEE}"/>
                </c:ext>
              </c:extLst>
            </c:dLbl>
            <c:dLbl>
              <c:idx val="112"/>
              <c:layout/>
              <c:tx>
                <c:strRef>
                  <c:f>'Metro per 10,000'!$B$147</c:f>
                  <c:strCache>
                    <c:ptCount val="1"/>
                    <c:pt idx="0">
                      <c:v>Lafayette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{A5F3F1E6-004F-45F0-A389-090365F38149}</c15:txfldGUID>
                      <c15:f>'Metro per 10,000'!$B$147</c15:f>
                      <c15:dlblFieldTableCache>
                        <c:ptCount val="1"/>
                        <c:pt idx="0">
                          <c:v>Lafayette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5994-4504-9D19-C2B40F141AEE}"/>
                </c:ext>
              </c:extLst>
            </c:dLbl>
            <c:dLbl>
              <c:idx val="113"/>
              <c:layout/>
              <c:tx>
                <c:strRef>
                  <c:f>'Metro per 10,000'!$B$148</c:f>
                  <c:strCache>
                    <c:ptCount val="1"/>
                    <c:pt idx="0">
                      <c:v>Waco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{016CDDAF-5AF9-4778-B46D-0792F57E3AAD}</c15:txfldGUID>
                      <c15:f>'Metro per 10,000'!$B$148</c15:f>
                      <c15:dlblFieldTableCache>
                        <c:ptCount val="1"/>
                        <c:pt idx="0">
                          <c:v>Waco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5994-4504-9D19-C2B40F141AEE}"/>
                </c:ext>
              </c:extLst>
            </c:dLbl>
            <c:dLbl>
              <c:idx val="114"/>
              <c:layout/>
              <c:tx>
                <c:strRef>
                  <c:f>'Metro per 10,000'!$B$149</c:f>
                  <c:strCache>
                    <c:ptCount val="1"/>
                    <c:pt idx="0">
                      <c:v>Savannah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{BA98AECE-E701-4AEF-9F45-5691B93252AC}</c15:txfldGUID>
                      <c15:f>'Metro per 10,000'!$B$149</c15:f>
                      <c15:dlblFieldTableCache>
                        <c:ptCount val="1"/>
                        <c:pt idx="0">
                          <c:v>Savannah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5994-4504-9D19-C2B40F141AEE}"/>
                </c:ext>
              </c:extLst>
            </c:dLbl>
            <c:dLbl>
              <c:idx val="115"/>
              <c:layout/>
              <c:tx>
                <c:strRef>
                  <c:f>'Metro per 10,000'!$B$150</c:f>
                  <c:strCache>
                    <c:ptCount val="1"/>
                    <c:pt idx="0">
                      <c:v>Fayetteville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{6DABA815-3B25-4152-8075-F3C9D92C17C0}</c15:txfldGUID>
                      <c15:f>'Metro per 10,000'!$B$150</c15:f>
                      <c15:dlblFieldTableCache>
                        <c:ptCount val="1"/>
                        <c:pt idx="0">
                          <c:v>Fayetteville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5994-4504-9D19-C2B40F141AEE}"/>
                </c:ext>
              </c:extLst>
            </c:dLbl>
            <c:dLbl>
              <c:idx val="116"/>
              <c:layout/>
              <c:tx>
                <c:strRef>
                  <c:f>'Metro per 10,000'!$B$151</c:f>
                  <c:strCache>
                    <c:ptCount val="1"/>
                    <c:pt idx="0">
                      <c:v>St. Cloud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{734721C3-DB08-4648-B7C7-1AF10C37E7C1}</c15:txfldGUID>
                      <c15:f>'Metro per 10,000'!$B$151</c15:f>
                      <c15:dlblFieldTableCache>
                        <c:ptCount val="1"/>
                        <c:pt idx="0">
                          <c:v>St. Cloud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5994-4504-9D19-C2B40F141AEE}"/>
                </c:ext>
              </c:extLst>
            </c:dLbl>
            <c:dLbl>
              <c:idx val="117"/>
              <c:layout/>
              <c:tx>
                <c:strRef>
                  <c:f>'Metro per 10,000'!$B$152</c:f>
                  <c:strCache>
                    <c:ptCount val="1"/>
                    <c:pt idx="0">
                      <c:v>Jackson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{F861E875-FD19-4BB5-9C47-41C2A43C7188}</c15:txfldGUID>
                      <c15:f>'Metro per 10,000'!$B$152</c15:f>
                      <c15:dlblFieldTableCache>
                        <c:ptCount val="1"/>
                        <c:pt idx="0">
                          <c:v>Jackson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5994-4504-9D19-C2B40F141AEE}"/>
                </c:ext>
              </c:extLst>
            </c:dLbl>
            <c:dLbl>
              <c:idx val="118"/>
              <c:layout/>
              <c:tx>
                <c:strRef>
                  <c:f>'Metro per 10,000'!$B$153</c:f>
                  <c:strCache>
                    <c:ptCount val="1"/>
                    <c:pt idx="0">
                      <c:v>Harrisburg-Carlisle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{C4D6BF10-6886-484D-A192-A20A7CAB5669}</c15:txfldGUID>
                      <c15:f>'Metro per 10,000'!$B$153</c15:f>
                      <c15:dlblFieldTableCache>
                        <c:ptCount val="1"/>
                        <c:pt idx="0">
                          <c:v>Harrisburg-Carlisle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5994-4504-9D19-C2B40F141AEE}"/>
                </c:ext>
              </c:extLst>
            </c:dLbl>
            <c:dLbl>
              <c:idx val="119"/>
              <c:layout/>
              <c:tx>
                <c:strRef>
                  <c:f>'Metro per 10,000'!$B$154</c:f>
                  <c:strCache>
                    <c:ptCount val="1"/>
                    <c:pt idx="0">
                      <c:v>Pensacola-Ferry Pass-Brent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{1411D91F-4C26-4696-A102-76463F3A01E5}</c15:txfldGUID>
                      <c15:f>'Metro per 10,000'!$B$154</c15:f>
                      <c15:dlblFieldTableCache>
                        <c:ptCount val="1"/>
                        <c:pt idx="0">
                          <c:v>Pensacola-Ferry Pass-Brent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5994-4504-9D19-C2B40F141AEE}"/>
                </c:ext>
              </c:extLst>
            </c:dLbl>
            <c:dLbl>
              <c:idx val="120"/>
              <c:layout/>
              <c:tx>
                <c:strRef>
                  <c:f>'Metro per 10,000'!$B$155</c:f>
                  <c:strCache>
                    <c:ptCount val="1"/>
                    <c:pt idx="0">
                      <c:v>Palm Bay-Melbourne-Titusville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{DDE7F6B7-9748-4269-9C45-B6EE2865908F}</c15:txfldGUID>
                      <c15:f>'Metro per 10,000'!$B$155</c15:f>
                      <c15:dlblFieldTableCache>
                        <c:ptCount val="1"/>
                        <c:pt idx="0">
                          <c:v>Palm Bay-Melbourne-Titusville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5994-4504-9D19-C2B40F141AEE}"/>
                </c:ext>
              </c:extLst>
            </c:dLbl>
            <c:dLbl>
              <c:idx val="121"/>
              <c:layout/>
              <c:tx>
                <c:strRef>
                  <c:f>'Metro per 10,000'!$B$158</c:f>
                  <c:strCache>
                    <c:ptCount val="1"/>
                    <c:pt idx="0">
                      <c:v>Kansas City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{5C45DE99-8236-47E6-868A-8E2E7A9C2DE7}</c15:txfldGUID>
                      <c15:f>'Metro per 10,000'!$B$158</c15:f>
                      <c15:dlblFieldTableCache>
                        <c:ptCount val="1"/>
                        <c:pt idx="0">
                          <c:v>Kansas City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5994-4504-9D19-C2B40F141AEE}"/>
                </c:ext>
              </c:extLst>
            </c:dLbl>
            <c:dLbl>
              <c:idx val="122"/>
              <c:layout/>
              <c:tx>
                <c:strRef>
                  <c:f>'Metro per 10,000'!$B$159</c:f>
                  <c:strCache>
                    <c:ptCount val="1"/>
                    <c:pt idx="0">
                      <c:v>Grand Rapids-Wyoming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{74719E19-8D54-49F3-8E97-B8F3344C2EB3}</c15:txfldGUID>
                      <c15:f>'Metro per 10,000'!$B$159</c15:f>
                      <c15:dlblFieldTableCache>
                        <c:ptCount val="1"/>
                        <c:pt idx="0">
                          <c:v>Grand Rapids-Wyoming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5994-4504-9D19-C2B40F141AEE}"/>
                </c:ext>
              </c:extLst>
            </c:dLbl>
            <c:dLbl>
              <c:idx val="123"/>
              <c:layout/>
              <c:tx>
                <c:strRef>
                  <c:f>'Metro per 10,000'!$B$163</c:f>
                  <c:strCache>
                    <c:ptCount val="1"/>
                    <c:pt idx="0">
                      <c:v>Lancaster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{4594FD02-D0DE-49F3-A560-7A01C97AC0B6}</c15:txfldGUID>
                      <c15:f>'Metro per 10,000'!$B$163</c15:f>
                      <c15:dlblFieldTableCache>
                        <c:ptCount val="1"/>
                        <c:pt idx="0">
                          <c:v>Lancaster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5994-4504-9D19-C2B40F141AEE}"/>
                </c:ext>
              </c:extLst>
            </c:dLbl>
            <c:dLbl>
              <c:idx val="124"/>
              <c:layout/>
              <c:tx>
                <c:strRef>
                  <c:f>'Metro per 10,000'!$B$164</c:f>
                  <c:strCache>
                    <c:ptCount val="1"/>
                    <c:pt idx="0">
                      <c:v>Myrtle Beach-Conway-North Myrtle Beach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{5EDFFD90-917D-4D20-A457-2105D1942A08}</c15:txfldGUID>
                      <c15:f>'Metro per 10,000'!$B$164</c15:f>
                      <c15:dlblFieldTableCache>
                        <c:ptCount val="1"/>
                        <c:pt idx="0">
                          <c:v>Myrtle Beach-Conway-North Myrtle Beach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5994-4504-9D19-C2B40F141AEE}"/>
                </c:ext>
              </c:extLst>
            </c:dLbl>
            <c:dLbl>
              <c:idx val="125"/>
              <c:layout/>
              <c:tx>
                <c:strRef>
                  <c:f>'Metro per 10,000'!$B$168</c:f>
                  <c:strCache>
                    <c:ptCount val="1"/>
                    <c:pt idx="0">
                      <c:v>Shreveport-Bossier City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{A42C4CF8-BC22-4EB7-8FE7-E7C02353C552}</c15:txfldGUID>
                      <c15:f>'Metro per 10,000'!$B$168</c15:f>
                      <c15:dlblFieldTableCache>
                        <c:ptCount val="1"/>
                        <c:pt idx="0">
                          <c:v>Shreveport-Bossier City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5994-4504-9D19-C2B40F141AEE}"/>
                </c:ext>
              </c:extLst>
            </c:dLbl>
            <c:dLbl>
              <c:idx val="126"/>
              <c:layout/>
              <c:tx>
                <c:strRef>
                  <c:f>'Metro per 10,000'!$B$171</c:f>
                  <c:strCache>
                    <c:ptCount val="1"/>
                    <c:pt idx="0">
                      <c:v>Jacksonville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{68DF2E33-62FB-44BE-870A-3AD45FAE31E0}</c15:txfldGUID>
                      <c15:f>'Metro per 10,000'!$B$171</c15:f>
                      <c15:dlblFieldTableCache>
                        <c:ptCount val="1"/>
                        <c:pt idx="0">
                          <c:v>Jacksonville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5994-4504-9D19-C2B40F141AEE}"/>
                </c:ext>
              </c:extLst>
            </c:dLbl>
            <c:dLbl>
              <c:idx val="127"/>
              <c:layout/>
              <c:tx>
                <c:strRef>
                  <c:f>'Metro per 10,000'!$B$172</c:f>
                  <c:strCache>
                    <c:ptCount val="1"/>
                    <c:pt idx="0">
                      <c:v>Anchorage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{38FDE734-EAC3-4FA4-9A5B-C2C679921119}</c15:txfldGUID>
                      <c15:f>'Metro per 10,000'!$B$172</c15:f>
                      <c15:dlblFieldTableCache>
                        <c:ptCount val="1"/>
                        <c:pt idx="0">
                          <c:v>Anchorage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5994-4504-9D19-C2B40F141AEE}"/>
                </c:ext>
              </c:extLst>
            </c:dLbl>
            <c:dLbl>
              <c:idx val="128"/>
              <c:layout/>
              <c:tx>
                <c:strRef>
                  <c:f>'Metro per 10,000'!$B$173</c:f>
                  <c:strCache>
                    <c:ptCount val="1"/>
                    <c:pt idx="0">
                      <c:v>Chattanooga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{BE430DB8-FD53-4A22-952F-A0E4BA47D71F}</c15:txfldGUID>
                      <c15:f>'Metro per 10,000'!$B$173</c15:f>
                      <c15:dlblFieldTableCache>
                        <c:ptCount val="1"/>
                        <c:pt idx="0">
                          <c:v>Chattanooga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5994-4504-9D19-C2B40F141AEE}"/>
                </c:ext>
              </c:extLst>
            </c:dLbl>
            <c:dLbl>
              <c:idx val="129"/>
              <c:layout/>
              <c:tx>
                <c:strRef>
                  <c:f>'Metro per 10,000'!$B$175</c:f>
                  <c:strCache>
                    <c:ptCount val="1"/>
                    <c:pt idx="0">
                      <c:v>Fort Wayne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{8E35C04C-F33E-4565-8F8A-CA3D0D0DA43B}</c15:txfldGUID>
                      <c15:f>'Metro per 10,000'!$B$175</c15:f>
                      <c15:dlblFieldTableCache>
                        <c:ptCount val="1"/>
                        <c:pt idx="0">
                          <c:v>Fort Wayne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5994-4504-9D19-C2B40F141AEE}"/>
                </c:ext>
              </c:extLst>
            </c:dLbl>
            <c:dLbl>
              <c:idx val="130"/>
              <c:layout/>
              <c:tx>
                <c:strRef>
                  <c:f>'Metro per 10,000'!$B$176</c:f>
                  <c:strCache>
                    <c:ptCount val="1"/>
                    <c:pt idx="0">
                      <c:v>Deltona-Daytona Beach-Ormond Beach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{7BC0738D-A3A7-43FF-BDB1-4C81BA15CF65}</c15:txfldGUID>
                      <c15:f>'Metro per 10,000'!$B$176</c15:f>
                      <c15:dlblFieldTableCache>
                        <c:ptCount val="1"/>
                        <c:pt idx="0">
                          <c:v>Deltona-Daytona Beach-Ormond Beach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5994-4504-9D19-C2B40F141AEE}"/>
                </c:ext>
              </c:extLst>
            </c:dLbl>
            <c:dLbl>
              <c:idx val="131"/>
              <c:layout/>
              <c:tx>
                <c:strRef>
                  <c:f>'Metro per 10,000'!$B$182</c:f>
                  <c:strCache>
                    <c:ptCount val="1"/>
                    <c:pt idx="0">
                      <c:v>Peoria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{C2A12EBD-08B4-4791-B4CB-220EA478C15B}</c15:txfldGUID>
                      <c15:f>'Metro per 10,000'!$B$182</c15:f>
                      <c15:dlblFieldTableCache>
                        <c:ptCount val="1"/>
                        <c:pt idx="0">
                          <c:v>Peoria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5994-4504-9D19-C2B40F141AEE}"/>
                </c:ext>
              </c:extLst>
            </c:dLbl>
            <c:dLbl>
              <c:idx val="132"/>
              <c:layout/>
              <c:tx>
                <c:strRef>
                  <c:f>'Metro per 10,000'!$B$183</c:f>
                  <c:strCache>
                    <c:ptCount val="1"/>
                    <c:pt idx="0">
                      <c:v>Springfield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{2BC0231B-DF4D-4E79-8091-F512E718686A}</c15:txfldGUID>
                      <c15:f>'Metro per 10,000'!$B$183</c15:f>
                      <c15:dlblFieldTableCache>
                        <c:ptCount val="1"/>
                        <c:pt idx="0">
                          <c:v>Springfield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5994-4504-9D19-C2B40F141AEE}"/>
                </c:ext>
              </c:extLst>
            </c:dLbl>
            <c:dLbl>
              <c:idx val="133"/>
              <c:layout/>
              <c:tx>
                <c:strRef>
                  <c:f>'Metro per 10,000'!$B$185</c:f>
                  <c:strCache>
                    <c:ptCount val="1"/>
                    <c:pt idx="0">
                      <c:v>Flint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{D4BA00F4-C626-4D00-B03E-EFA142AED880}</c15:txfldGUID>
                      <c15:f>'Metro per 10,000'!$B$185</c15:f>
                      <c15:dlblFieldTableCache>
                        <c:ptCount val="1"/>
                        <c:pt idx="0">
                          <c:v>Flint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5994-4504-9D19-C2B40F141AEE}"/>
                </c:ext>
              </c:extLst>
            </c:dLbl>
            <c:dLbl>
              <c:idx val="134"/>
              <c:layout/>
              <c:tx>
                <c:strRef>
                  <c:f>'Metro per 10,000'!$B$186</c:f>
                  <c:strCache>
                    <c:ptCount val="1"/>
                    <c:pt idx="0">
                      <c:v>Stockton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{29A3F7AD-B54A-4B0D-AD24-7E4A7A4142EB}</c15:txfldGUID>
                      <c15:f>'Metro per 10,000'!$B$186</c15:f>
                      <c15:dlblFieldTableCache>
                        <c:ptCount val="1"/>
                        <c:pt idx="0">
                          <c:v>Stockton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5994-4504-9D19-C2B40F141AEE}"/>
                </c:ext>
              </c:extLst>
            </c:dLbl>
            <c:dLbl>
              <c:idx val="135"/>
              <c:layout/>
              <c:tx>
                <c:strRef>
                  <c:f>'Metro per 10,000'!$B$187</c:f>
                  <c:strCache>
                    <c:ptCount val="1"/>
                    <c:pt idx="0">
                      <c:v>Beaumont-Port Arthur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{F903D72E-A739-408D-8178-E4E32D779E4E}</c15:txfldGUID>
                      <c15:f>'Metro per 10,000'!$B$187</c15:f>
                      <c15:dlblFieldTableCache>
                        <c:ptCount val="1"/>
                        <c:pt idx="0">
                          <c:v>Beaumont-Port Arthur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5994-4504-9D19-C2B40F141AEE}"/>
                </c:ext>
              </c:extLst>
            </c:dLbl>
            <c:dLbl>
              <c:idx val="136"/>
              <c:layout/>
              <c:tx>
                <c:strRef>
                  <c:f>'Metro per 10,000'!$B$188</c:f>
                  <c:strCache>
                    <c:ptCount val="1"/>
                    <c:pt idx="0">
                      <c:v>Tyler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{0A9055D7-BE1F-4935-A66C-FBFA1A5A6A17}</c15:txfldGUID>
                      <c15:f>'Metro per 10,000'!$B$188</c15:f>
                      <c15:dlblFieldTableCache>
                        <c:ptCount val="1"/>
                        <c:pt idx="0">
                          <c:v>Tyler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5994-4504-9D19-C2B40F141AEE}"/>
                </c:ext>
              </c:extLst>
            </c:dLbl>
            <c:dLbl>
              <c:idx val="137"/>
              <c:layout/>
              <c:tx>
                <c:strRef>
                  <c:f>'Metro per 10,000'!$B$189</c:f>
                  <c:strCache>
                    <c:ptCount val="1"/>
                    <c:pt idx="0">
                      <c:v>Amarillo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{ED4BF4F0-80E7-4E93-9BE1-B2C10FA40627}</c15:txfldGUID>
                      <c15:f>'Metro per 10,000'!$B$189</c15:f>
                      <c15:dlblFieldTableCache>
                        <c:ptCount val="1"/>
                        <c:pt idx="0">
                          <c:v>Amarillo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5994-4504-9D19-C2B40F141AEE}"/>
                </c:ext>
              </c:extLst>
            </c:dLbl>
            <c:dLbl>
              <c:idx val="138"/>
              <c:layout/>
              <c:tx>
                <c:strRef>
                  <c:f>'Metro per 10,000'!$B$192</c:f>
                  <c:strCache>
                    <c:ptCount val="1"/>
                    <c:pt idx="0">
                      <c:v>Asheville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{72A27EB4-6C60-413B-9FF8-D818798FEDF8}</c15:txfldGUID>
                      <c15:f>'Metro per 10,000'!$B$192</c15:f>
                      <c15:dlblFieldTableCache>
                        <c:ptCount val="1"/>
                        <c:pt idx="0">
                          <c:v>Asheville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5994-4504-9D19-C2B40F141AEE}"/>
                </c:ext>
              </c:extLst>
            </c:dLbl>
            <c:dLbl>
              <c:idx val="139"/>
              <c:layout/>
              <c:tx>
                <c:strRef>
                  <c:f>'Metro per 10,000'!$B$193</c:f>
                  <c:strCache>
                    <c:ptCount val="1"/>
                    <c:pt idx="0">
                      <c:v>Montgomery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{C9AEC239-3177-4BEF-8A3A-73F98CE94F60}</c15:txfldGUID>
                      <c15:f>'Metro per 10,000'!$B$193</c15:f>
                      <c15:dlblFieldTableCache>
                        <c:ptCount val="1"/>
                        <c:pt idx="0">
                          <c:v>Montgomery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5994-4504-9D19-C2B40F141AEE}"/>
                </c:ext>
              </c:extLst>
            </c:dLbl>
            <c:dLbl>
              <c:idx val="140"/>
              <c:layout/>
              <c:tx>
                <c:strRef>
                  <c:f>'Metro per 10,000'!$B$199</c:f>
                  <c:strCache>
                    <c:ptCount val="1"/>
                    <c:pt idx="0">
                      <c:v>Bridgeport-Stamford-Norwalk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{B7514238-17B6-41E4-9A38-6C7F359DED46}</c15:txfldGUID>
                      <c15:f>'Metro per 10,000'!$B$199</c15:f>
                      <c15:dlblFieldTableCache>
                        <c:ptCount val="1"/>
                        <c:pt idx="0">
                          <c:v>Bridgeport-Stamford-Norwalk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5994-4504-9D19-C2B40F141AEE}"/>
                </c:ext>
              </c:extLst>
            </c:dLbl>
            <c:dLbl>
              <c:idx val="141"/>
              <c:layout/>
              <c:tx>
                <c:strRef>
                  <c:f>'Metro per 10,000'!$B$200</c:f>
                  <c:strCache>
                    <c:ptCount val="1"/>
                    <c:pt idx="0">
                      <c:v>Youngstown-Warren-Boardman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{7EA204B9-8735-42DB-A76E-8E361443D754}</c15:txfldGUID>
                      <c15:f>'Metro per 10,000'!$B$200</c15:f>
                      <c15:dlblFieldTableCache>
                        <c:ptCount val="1"/>
                        <c:pt idx="0">
                          <c:v>Youngstown-Warren-Boardman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5994-4504-9D19-C2B40F141AEE}"/>
                </c:ext>
              </c:extLst>
            </c:dLbl>
            <c:dLbl>
              <c:idx val="142"/>
              <c:layout/>
              <c:tx>
                <c:strRef>
                  <c:f>'Metro per 10,000'!$B$204</c:f>
                  <c:strCache>
                    <c:ptCount val="1"/>
                    <c:pt idx="0">
                      <c:v>Salem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{AE9A72CF-3074-45BB-B880-6AB209B86F00}</c15:txfldGUID>
                      <c15:f>'Metro per 10,000'!$B$204</c15:f>
                      <c15:dlblFieldTableCache>
                        <c:ptCount val="1"/>
                        <c:pt idx="0">
                          <c:v>Salem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5994-4504-9D19-C2B40F141AEE}"/>
                </c:ext>
              </c:extLst>
            </c:dLbl>
            <c:dLbl>
              <c:idx val="143"/>
              <c:layout/>
              <c:tx>
                <c:strRef>
                  <c:f>'Metro per 10,000'!$B$206</c:f>
                  <c:strCache>
                    <c:ptCount val="1"/>
                    <c:pt idx="0">
                      <c:v>Bakersfield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{BB99CD81-BF48-4702-891A-D629F0D21264}</c15:txfldGUID>
                      <c15:f>'Metro per 10,000'!$B$206</c15:f>
                      <c15:dlblFieldTableCache>
                        <c:ptCount val="1"/>
                        <c:pt idx="0">
                          <c:v>Bakersfield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5994-4504-9D19-C2B40F141AEE}"/>
                </c:ext>
              </c:extLst>
            </c:dLbl>
            <c:dLbl>
              <c:idx val="144"/>
              <c:layout/>
              <c:tx>
                <c:strRef>
                  <c:f>'Metro per 10,000'!$B$207</c:f>
                  <c:strCache>
                    <c:ptCount val="1"/>
                    <c:pt idx="0">
                      <c:v>Modesto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{FCB69AD2-998C-412C-A5F0-23E52225CEB4}</c15:txfldGUID>
                      <c15:f>'Metro per 10,000'!$B$207</c15:f>
                      <c15:dlblFieldTableCache>
                        <c:ptCount val="1"/>
                        <c:pt idx="0">
                          <c:v>Modesto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5994-4504-9D19-C2B40F141AEE}"/>
                </c:ext>
              </c:extLst>
            </c:dLbl>
            <c:dLbl>
              <c:idx val="145"/>
              <c:layout/>
              <c:tx>
                <c:strRef>
                  <c:f>'Metro per 10,000'!$B$208</c:f>
                  <c:strCache>
                    <c:ptCount val="1"/>
                    <c:pt idx="0">
                      <c:v>Vallejo-Fairfield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{76D1490D-2544-443F-A57D-6BC15E71DA78}</c15:txfldGUID>
                      <c15:f>'Metro per 10,000'!$B$208</c15:f>
                      <c15:dlblFieldTableCache>
                        <c:ptCount val="1"/>
                        <c:pt idx="0">
                          <c:v>Vallejo-Fairfield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5994-4504-9D19-C2B40F141AEE}"/>
                </c:ext>
              </c:extLst>
            </c:dLbl>
            <c:dLbl>
              <c:idx val="146"/>
              <c:layout/>
              <c:tx>
                <c:strRef>
                  <c:f>'Metro per 10,000'!$B$211</c:f>
                  <c:strCache>
                    <c:ptCount val="1"/>
                    <c:pt idx="0">
                      <c:v>Erie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{7E4FEF57-8879-4678-B2CC-EA6FA55D0683}</c15:txfldGUID>
                      <c15:f>'Metro per 10,000'!$B$211</c15:f>
                      <c15:dlblFieldTableCache>
                        <c:ptCount val="1"/>
                        <c:pt idx="0">
                          <c:v>Erie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5994-4504-9D19-C2B40F141AEE}"/>
                </c:ext>
              </c:extLst>
            </c:dLbl>
            <c:dLbl>
              <c:idx val="147"/>
              <c:layout/>
              <c:tx>
                <c:strRef>
                  <c:f>'Metro per 10,000'!$B$213</c:f>
                  <c:strCache>
                    <c:ptCount val="1"/>
                    <c:pt idx="0">
                      <c:v>Norwich-New London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{C830D3A4-3CD5-4EFF-BF2F-50087EFEC659}</c15:txfldGUID>
                      <c15:f>'Metro per 10,000'!$B$213</c15:f>
                      <c15:dlblFieldTableCache>
                        <c:ptCount val="1"/>
                        <c:pt idx="0">
                          <c:v>Norwich-New London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5994-4504-9D19-C2B40F141AEE}"/>
                </c:ext>
              </c:extLst>
            </c:dLbl>
            <c:dLbl>
              <c:idx val="148"/>
              <c:layout/>
              <c:tx>
                <c:strRef>
                  <c:f>'Metro per 10,000'!$B$214</c:f>
                  <c:strCache>
                    <c:ptCount val="1"/>
                    <c:pt idx="0">
                      <c:v>Scranton--Wilkes-Barre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{CFDA15E2-DBD6-4AE2-8E23-C2101C3F57A0}</c15:txfldGUID>
                      <c15:f>'Metro per 10,000'!$B$214</c15:f>
                      <c15:dlblFieldTableCache>
                        <c:ptCount val="1"/>
                        <c:pt idx="0">
                          <c:v>Scranton--Wilkes-Barre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5994-4504-9D19-C2B40F141AEE}"/>
                </c:ext>
              </c:extLst>
            </c:dLbl>
            <c:dLbl>
              <c:idx val="149"/>
              <c:layout/>
              <c:tx>
                <c:strRef>
                  <c:f>'Metro per 10,000'!$B$215</c:f>
                  <c:strCache>
                    <c:ptCount val="1"/>
                    <c:pt idx="0">
                      <c:v>Green Bay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{8B2BABE3-386A-4A07-B104-1AB4317E1F4F}</c15:txfldGUID>
                      <c15:f>'Metro per 10,000'!$B$215</c15:f>
                      <c15:dlblFieldTableCache>
                        <c:ptCount val="1"/>
                        <c:pt idx="0">
                          <c:v>Green Bay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6-5994-4504-9D19-C2B40F141A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'Metro per 10,000'!$F$2:$F$251</c:f>
              <c:numCache>
                <c:formatCode>General</c:formatCode>
                <c:ptCount val="150"/>
                <c:pt idx="0">
                  <c:v>1383.0641081846693</c:v>
                </c:pt>
                <c:pt idx="1">
                  <c:v>49.500733216530811</c:v>
                </c:pt>
                <c:pt idx="2">
                  <c:v>138.51711569893681</c:v>
                </c:pt>
                <c:pt idx="3">
                  <c:v>262.40369258849751</c:v>
                </c:pt>
                <c:pt idx="4">
                  <c:v>52.182603929528192</c:v>
                </c:pt>
                <c:pt idx="5">
                  <c:v>101.95670263402127</c:v>
                </c:pt>
                <c:pt idx="6">
                  <c:v>56.332681741463816</c:v>
                </c:pt>
                <c:pt idx="7">
                  <c:v>96.477565286274753</c:v>
                </c:pt>
                <c:pt idx="8">
                  <c:v>74.696904066585617</c:v>
                </c:pt>
                <c:pt idx="9">
                  <c:v>93.261447356264298</c:v>
                </c:pt>
                <c:pt idx="10">
                  <c:v>68.977749440747345</c:v>
                </c:pt>
                <c:pt idx="11">
                  <c:v>546.35928763457821</c:v>
                </c:pt>
                <c:pt idx="12">
                  <c:v>707.40256777217769</c:v>
                </c:pt>
                <c:pt idx="13">
                  <c:v>135.40984295528031</c:v>
                </c:pt>
                <c:pt idx="14">
                  <c:v>119.25760126003159</c:v>
                </c:pt>
                <c:pt idx="15">
                  <c:v>79.358606978045614</c:v>
                </c:pt>
                <c:pt idx="16">
                  <c:v>83.628904117001753</c:v>
                </c:pt>
                <c:pt idx="17">
                  <c:v>158.03736575713691</c:v>
                </c:pt>
                <c:pt idx="18">
                  <c:v>35.636917680750756</c:v>
                </c:pt>
                <c:pt idx="19">
                  <c:v>98.370871539214804</c:v>
                </c:pt>
                <c:pt idx="20">
                  <c:v>60.839085251926313</c:v>
                </c:pt>
                <c:pt idx="21">
                  <c:v>78.871457262361815</c:v>
                </c:pt>
                <c:pt idx="22">
                  <c:v>997.67729611218431</c:v>
                </c:pt>
                <c:pt idx="23">
                  <c:v>108.46054383235222</c:v>
                </c:pt>
                <c:pt idx="24">
                  <c:v>258.40973184684498</c:v>
                </c:pt>
                <c:pt idx="25">
                  <c:v>36.693936193924181</c:v>
                </c:pt>
                <c:pt idx="26">
                  <c:v>230.52300912623383</c:v>
                </c:pt>
                <c:pt idx="27">
                  <c:v>92.571349769010411</c:v>
                </c:pt>
                <c:pt idx="28">
                  <c:v>56.845065816908352</c:v>
                </c:pt>
                <c:pt idx="29">
                  <c:v>118.25505500414914</c:v>
                </c:pt>
                <c:pt idx="30">
                  <c:v>624.51146134409487</c:v>
                </c:pt>
                <c:pt idx="31">
                  <c:v>425.03700570945233</c:v>
                </c:pt>
                <c:pt idx="32">
                  <c:v>451.86584043599703</c:v>
                </c:pt>
                <c:pt idx="33">
                  <c:v>497.13621648543204</c:v>
                </c:pt>
                <c:pt idx="34">
                  <c:v>94.535018861554249</c:v>
                </c:pt>
                <c:pt idx="35">
                  <c:v>251.47193629742461</c:v>
                </c:pt>
                <c:pt idx="36">
                  <c:v>288.42354800474124</c:v>
                </c:pt>
                <c:pt idx="37">
                  <c:v>123.15443128181188</c:v>
                </c:pt>
                <c:pt idx="38">
                  <c:v>99.200143828035607</c:v>
                </c:pt>
                <c:pt idx="39">
                  <c:v>68.015608445099105</c:v>
                </c:pt>
                <c:pt idx="40">
                  <c:v>161.19686359601536</c:v>
                </c:pt>
                <c:pt idx="41">
                  <c:v>140.97022837008271</c:v>
                </c:pt>
                <c:pt idx="42">
                  <c:v>112.02450213203578</c:v>
                </c:pt>
                <c:pt idx="43">
                  <c:v>50.512427895935211</c:v>
                </c:pt>
                <c:pt idx="44">
                  <c:v>102.83002838209474</c:v>
                </c:pt>
                <c:pt idx="45">
                  <c:v>62.494280916239106</c:v>
                </c:pt>
                <c:pt idx="46">
                  <c:v>100.26562909199745</c:v>
                </c:pt>
                <c:pt idx="47">
                  <c:v>394.3119120739874</c:v>
                </c:pt>
                <c:pt idx="48">
                  <c:v>146.13040165451181</c:v>
                </c:pt>
                <c:pt idx="49">
                  <c:v>24.976856495064574</c:v>
                </c:pt>
                <c:pt idx="50">
                  <c:v>45.039191352128725</c:v>
                </c:pt>
                <c:pt idx="51">
                  <c:v>45.346527454149431</c:v>
                </c:pt>
                <c:pt idx="52">
                  <c:v>37.620189748683437</c:v>
                </c:pt>
                <c:pt idx="53">
                  <c:v>166.30402358349855</c:v>
                </c:pt>
                <c:pt idx="54">
                  <c:v>32.468693137335514</c:v>
                </c:pt>
                <c:pt idx="55">
                  <c:v>274.02337281372718</c:v>
                </c:pt>
                <c:pt idx="56">
                  <c:v>233.98678534374488</c:v>
                </c:pt>
                <c:pt idx="57">
                  <c:v>100.54438066321931</c:v>
                </c:pt>
                <c:pt idx="58">
                  <c:v>167.91418164351759</c:v>
                </c:pt>
                <c:pt idx="59">
                  <c:v>63.559200609801522</c:v>
                </c:pt>
                <c:pt idx="60">
                  <c:v>54.935133138177768</c:v>
                </c:pt>
                <c:pt idx="61">
                  <c:v>97.749047095559789</c:v>
                </c:pt>
                <c:pt idx="62">
                  <c:v>31.191182593424852</c:v>
                </c:pt>
                <c:pt idx="63">
                  <c:v>118.44961240310077</c:v>
                </c:pt>
                <c:pt idx="64">
                  <c:v>87.807398462717416</c:v>
                </c:pt>
                <c:pt idx="65">
                  <c:v>57.544427391306066</c:v>
                </c:pt>
                <c:pt idx="66">
                  <c:v>153.14332902788661</c:v>
                </c:pt>
                <c:pt idx="67">
                  <c:v>232.3543755527819</c:v>
                </c:pt>
                <c:pt idx="68">
                  <c:v>56.460557117753979</c:v>
                </c:pt>
                <c:pt idx="69">
                  <c:v>49.224987252493342</c:v>
                </c:pt>
                <c:pt idx="70">
                  <c:v>33.156643326134855</c:v>
                </c:pt>
                <c:pt idx="71">
                  <c:v>182.19972020518287</c:v>
                </c:pt>
                <c:pt idx="72">
                  <c:v>81.900364489557788</c:v>
                </c:pt>
                <c:pt idx="73">
                  <c:v>134.97754094244343</c:v>
                </c:pt>
                <c:pt idx="74">
                  <c:v>45.705381329986785</c:v>
                </c:pt>
                <c:pt idx="75">
                  <c:v>54.40814553877334</c:v>
                </c:pt>
                <c:pt idx="76">
                  <c:v>68.847950572634119</c:v>
                </c:pt>
                <c:pt idx="77">
                  <c:v>71.567724146372143</c:v>
                </c:pt>
                <c:pt idx="78">
                  <c:v>77.225658700630746</c:v>
                </c:pt>
                <c:pt idx="79">
                  <c:v>100.76129602203341</c:v>
                </c:pt>
                <c:pt idx="80">
                  <c:v>75.737449316011137</c:v>
                </c:pt>
                <c:pt idx="81">
                  <c:v>52.945993225890497</c:v>
                </c:pt>
                <c:pt idx="82">
                  <c:v>58.424332594110545</c:v>
                </c:pt>
                <c:pt idx="83">
                  <c:v>134.69135601762287</c:v>
                </c:pt>
                <c:pt idx="84">
                  <c:v>159.50150879805619</c:v>
                </c:pt>
                <c:pt idx="85">
                  <c:v>15.331121873817276</c:v>
                </c:pt>
                <c:pt idx="86">
                  <c:v>54.130981727616962</c:v>
                </c:pt>
                <c:pt idx="87">
                  <c:v>85.31422232805032</c:v>
                </c:pt>
                <c:pt idx="88">
                  <c:v>17.060485371975762</c:v>
                </c:pt>
                <c:pt idx="89">
                  <c:v>60.319776855685909</c:v>
                </c:pt>
                <c:pt idx="90">
                  <c:v>48.069662333643976</c:v>
                </c:pt>
                <c:pt idx="91">
                  <c:v>45.261156875169732</c:v>
                </c:pt>
                <c:pt idx="92">
                  <c:v>36.751792887202967</c:v>
                </c:pt>
                <c:pt idx="93">
                  <c:v>13.387351620487983</c:v>
                </c:pt>
                <c:pt idx="94">
                  <c:v>95.734506503443001</c:v>
                </c:pt>
                <c:pt idx="95">
                  <c:v>47.624653517267951</c:v>
                </c:pt>
                <c:pt idx="96">
                  <c:v>77.354386228106364</c:v>
                </c:pt>
                <c:pt idx="97">
                  <c:v>79.390505175900515</c:v>
                </c:pt>
                <c:pt idx="98">
                  <c:v>33.879917861647677</c:v>
                </c:pt>
                <c:pt idx="99">
                  <c:v>18.182088782172126</c:v>
                </c:pt>
                <c:pt idx="100">
                  <c:v>77.015512344330347</c:v>
                </c:pt>
                <c:pt idx="101">
                  <c:v>27.854808869037072</c:v>
                </c:pt>
                <c:pt idx="102">
                  <c:v>58.928701744143623</c:v>
                </c:pt>
                <c:pt idx="103">
                  <c:v>29.525165861961163</c:v>
                </c:pt>
                <c:pt idx="104">
                  <c:v>39.76784178847808</c:v>
                </c:pt>
                <c:pt idx="105">
                  <c:v>46.722184564733226</c:v>
                </c:pt>
                <c:pt idx="106">
                  <c:v>46.462669506508881</c:v>
                </c:pt>
                <c:pt idx="107">
                  <c:v>52.616724457705025</c:v>
                </c:pt>
                <c:pt idx="108">
                  <c:v>45.490700771286342</c:v>
                </c:pt>
                <c:pt idx="109">
                  <c:v>21.61713460557376</c:v>
                </c:pt>
                <c:pt idx="110">
                  <c:v>30.296551934764683</c:v>
                </c:pt>
                <c:pt idx="111">
                  <c:v>19.743534292877111</c:v>
                </c:pt>
                <c:pt idx="112">
                  <c:v>25.075200065369156</c:v>
                </c:pt>
                <c:pt idx="113">
                  <c:v>46.987928462089947</c:v>
                </c:pt>
                <c:pt idx="114">
                  <c:v>32.012941112500684</c:v>
                </c:pt>
                <c:pt idx="115">
                  <c:v>47.299107602893599</c:v>
                </c:pt>
                <c:pt idx="116">
                  <c:v>46.616217104249884</c:v>
                </c:pt>
                <c:pt idx="117">
                  <c:v>20.722088638849531</c:v>
                </c:pt>
                <c:pt idx="118">
                  <c:v>15.615044948496131</c:v>
                </c:pt>
                <c:pt idx="119">
                  <c:v>33.43873517786561</c:v>
                </c:pt>
                <c:pt idx="120">
                  <c:v>24.902861179795124</c:v>
                </c:pt>
                <c:pt idx="121">
                  <c:v>4.31920085041709</c:v>
                </c:pt>
                <c:pt idx="122">
                  <c:v>7.6641582690793326</c:v>
                </c:pt>
                <c:pt idx="123">
                  <c:v>14.848466100421591</c:v>
                </c:pt>
                <c:pt idx="124">
                  <c:v>25.377510166766495</c:v>
                </c:pt>
                <c:pt idx="125">
                  <c:v>17.979075416483369</c:v>
                </c:pt>
                <c:pt idx="126">
                  <c:v>4.5996095941124997</c:v>
                </c:pt>
                <c:pt idx="127">
                  <c:v>14.256239360454275</c:v>
                </c:pt>
                <c:pt idx="128">
                  <c:v>10.959056778130181</c:v>
                </c:pt>
                <c:pt idx="129">
                  <c:v>11.264961276695612</c:v>
                </c:pt>
                <c:pt idx="130">
                  <c:v>13.3526556596908</c:v>
                </c:pt>
                <c:pt idx="131">
                  <c:v>11.319749633772805</c:v>
                </c:pt>
                <c:pt idx="132">
                  <c:v>9.8789962493302372</c:v>
                </c:pt>
                <c:pt idx="133">
                  <c:v>12.878904184364499</c:v>
                </c:pt>
                <c:pt idx="134">
                  <c:v>8.5824054927395146</c:v>
                </c:pt>
                <c:pt idx="135">
                  <c:v>10.254200135236553</c:v>
                </c:pt>
                <c:pt idx="136">
                  <c:v>14.637130248612749</c:v>
                </c:pt>
                <c:pt idx="137">
                  <c:v>12.776875949101953</c:v>
                </c:pt>
                <c:pt idx="138">
                  <c:v>5.71267145861452</c:v>
                </c:pt>
                <c:pt idx="139">
                  <c:v>6.5398198087295052</c:v>
                </c:pt>
                <c:pt idx="140">
                  <c:v>1.7090162475225199</c:v>
                </c:pt>
                <c:pt idx="141">
                  <c:v>3.4940600978336827</c:v>
                </c:pt>
                <c:pt idx="142">
                  <c:v>5.1466803911477106</c:v>
                </c:pt>
                <c:pt idx="143">
                  <c:v>2.822828987887497</c:v>
                </c:pt>
                <c:pt idx="144">
                  <c:v>3.9117855455833728</c:v>
                </c:pt>
                <c:pt idx="145">
                  <c:v>4.8349604834960482</c:v>
                </c:pt>
                <c:pt idx="146">
                  <c:v>3.5913247608703274</c:v>
                </c:pt>
                <c:pt idx="147">
                  <c:v>1.6519449222128288</c:v>
                </c:pt>
                <c:pt idx="148">
                  <c:v>0.63401623926927508</c:v>
                </c:pt>
                <c:pt idx="149">
                  <c:v>0.1281303854802647</c:v>
                </c:pt>
              </c:numCache>
            </c:numRef>
          </c:xVal>
          <c:yVal>
            <c:numRef>
              <c:f>'Metro per 10,000'!$H$2:$H$251</c:f>
              <c:numCache>
                <c:formatCode>General</c:formatCode>
                <c:ptCount val="150"/>
                <c:pt idx="0">
                  <c:v>20506</c:v>
                </c:pt>
                <c:pt idx="1">
                  <c:v>40210</c:v>
                </c:pt>
                <c:pt idx="2">
                  <c:v>33543</c:v>
                </c:pt>
                <c:pt idx="3">
                  <c:v>29903</c:v>
                </c:pt>
                <c:pt idx="4">
                  <c:v>28476</c:v>
                </c:pt>
                <c:pt idx="5">
                  <c:v>26135</c:v>
                </c:pt>
                <c:pt idx="6">
                  <c:v>23210</c:v>
                </c:pt>
                <c:pt idx="7">
                  <c:v>21630</c:v>
                </c:pt>
                <c:pt idx="8">
                  <c:v>19245</c:v>
                </c:pt>
                <c:pt idx="9">
                  <c:v>19078</c:v>
                </c:pt>
                <c:pt idx="10">
                  <c:v>17656</c:v>
                </c:pt>
                <c:pt idx="11">
                  <c:v>17315</c:v>
                </c:pt>
                <c:pt idx="12">
                  <c:v>17053</c:v>
                </c:pt>
                <c:pt idx="13">
                  <c:v>14821</c:v>
                </c:pt>
                <c:pt idx="14">
                  <c:v>14780</c:v>
                </c:pt>
                <c:pt idx="15">
                  <c:v>14110</c:v>
                </c:pt>
                <c:pt idx="16">
                  <c:v>13600</c:v>
                </c:pt>
                <c:pt idx="17">
                  <c:v>11022</c:v>
                </c:pt>
                <c:pt idx="18">
                  <c:v>10530</c:v>
                </c:pt>
                <c:pt idx="19">
                  <c:v>9945</c:v>
                </c:pt>
                <c:pt idx="20">
                  <c:v>9850</c:v>
                </c:pt>
                <c:pt idx="21">
                  <c:v>9649</c:v>
                </c:pt>
                <c:pt idx="22">
                  <c:v>9192</c:v>
                </c:pt>
                <c:pt idx="23">
                  <c:v>9076</c:v>
                </c:pt>
                <c:pt idx="24">
                  <c:v>8036</c:v>
                </c:pt>
                <c:pt idx="25">
                  <c:v>7787</c:v>
                </c:pt>
                <c:pt idx="26">
                  <c:v>7742</c:v>
                </c:pt>
                <c:pt idx="27">
                  <c:v>7384</c:v>
                </c:pt>
                <c:pt idx="28">
                  <c:v>6884</c:v>
                </c:pt>
                <c:pt idx="29">
                  <c:v>6883</c:v>
                </c:pt>
                <c:pt idx="30">
                  <c:v>6871</c:v>
                </c:pt>
                <c:pt idx="31">
                  <c:v>6834</c:v>
                </c:pt>
                <c:pt idx="32">
                  <c:v>6293</c:v>
                </c:pt>
                <c:pt idx="33">
                  <c:v>5989</c:v>
                </c:pt>
                <c:pt idx="34">
                  <c:v>5824</c:v>
                </c:pt>
                <c:pt idx="35">
                  <c:v>5514</c:v>
                </c:pt>
                <c:pt idx="36">
                  <c:v>5475</c:v>
                </c:pt>
                <c:pt idx="37">
                  <c:v>5461</c:v>
                </c:pt>
                <c:pt idx="38">
                  <c:v>5297</c:v>
                </c:pt>
                <c:pt idx="39">
                  <c:v>5264</c:v>
                </c:pt>
                <c:pt idx="40">
                  <c:v>5230</c:v>
                </c:pt>
                <c:pt idx="41">
                  <c:v>5013</c:v>
                </c:pt>
                <c:pt idx="42">
                  <c:v>4989</c:v>
                </c:pt>
                <c:pt idx="43">
                  <c:v>4945</c:v>
                </c:pt>
                <c:pt idx="44">
                  <c:v>4902</c:v>
                </c:pt>
                <c:pt idx="45">
                  <c:v>4849</c:v>
                </c:pt>
                <c:pt idx="46">
                  <c:v>4824</c:v>
                </c:pt>
                <c:pt idx="47">
                  <c:v>4481</c:v>
                </c:pt>
                <c:pt idx="48">
                  <c:v>4296</c:v>
                </c:pt>
                <c:pt idx="49">
                  <c:v>4271</c:v>
                </c:pt>
                <c:pt idx="50">
                  <c:v>4159</c:v>
                </c:pt>
                <c:pt idx="51">
                  <c:v>4116</c:v>
                </c:pt>
                <c:pt idx="52">
                  <c:v>4064</c:v>
                </c:pt>
                <c:pt idx="53">
                  <c:v>3791</c:v>
                </c:pt>
                <c:pt idx="54">
                  <c:v>3633</c:v>
                </c:pt>
                <c:pt idx="55">
                  <c:v>3475</c:v>
                </c:pt>
                <c:pt idx="56">
                  <c:v>3428</c:v>
                </c:pt>
                <c:pt idx="57">
                  <c:v>3391</c:v>
                </c:pt>
                <c:pt idx="58">
                  <c:v>3356</c:v>
                </c:pt>
                <c:pt idx="59">
                  <c:v>3327</c:v>
                </c:pt>
                <c:pt idx="60">
                  <c:v>3316</c:v>
                </c:pt>
                <c:pt idx="61">
                  <c:v>3121</c:v>
                </c:pt>
                <c:pt idx="62">
                  <c:v>3094</c:v>
                </c:pt>
                <c:pt idx="63">
                  <c:v>3056</c:v>
                </c:pt>
                <c:pt idx="64">
                  <c:v>3025</c:v>
                </c:pt>
                <c:pt idx="65">
                  <c:v>2902</c:v>
                </c:pt>
                <c:pt idx="66">
                  <c:v>2893</c:v>
                </c:pt>
                <c:pt idx="67">
                  <c:v>2811</c:v>
                </c:pt>
                <c:pt idx="68">
                  <c:v>2805</c:v>
                </c:pt>
                <c:pt idx="69">
                  <c:v>2761</c:v>
                </c:pt>
                <c:pt idx="70">
                  <c:v>2736</c:v>
                </c:pt>
                <c:pt idx="71">
                  <c:v>2735</c:v>
                </c:pt>
                <c:pt idx="72">
                  <c:v>2611</c:v>
                </c:pt>
                <c:pt idx="73">
                  <c:v>2419</c:v>
                </c:pt>
                <c:pt idx="74">
                  <c:v>2411</c:v>
                </c:pt>
                <c:pt idx="75">
                  <c:v>2255</c:v>
                </c:pt>
                <c:pt idx="76">
                  <c:v>2193</c:v>
                </c:pt>
                <c:pt idx="77">
                  <c:v>2105</c:v>
                </c:pt>
                <c:pt idx="78">
                  <c:v>2030</c:v>
                </c:pt>
                <c:pt idx="79">
                  <c:v>1939</c:v>
                </c:pt>
                <c:pt idx="80">
                  <c:v>1739</c:v>
                </c:pt>
                <c:pt idx="81">
                  <c:v>1707</c:v>
                </c:pt>
                <c:pt idx="82">
                  <c:v>1665</c:v>
                </c:pt>
                <c:pt idx="83">
                  <c:v>1657</c:v>
                </c:pt>
                <c:pt idx="84">
                  <c:v>1628</c:v>
                </c:pt>
                <c:pt idx="85">
                  <c:v>1515</c:v>
                </c:pt>
                <c:pt idx="86">
                  <c:v>1491</c:v>
                </c:pt>
                <c:pt idx="87">
                  <c:v>1469</c:v>
                </c:pt>
                <c:pt idx="88">
                  <c:v>1462</c:v>
                </c:pt>
                <c:pt idx="89">
                  <c:v>1397</c:v>
                </c:pt>
                <c:pt idx="90">
                  <c:v>1305</c:v>
                </c:pt>
                <c:pt idx="91">
                  <c:v>1200</c:v>
                </c:pt>
                <c:pt idx="92">
                  <c:v>1151</c:v>
                </c:pt>
                <c:pt idx="93">
                  <c:v>1104</c:v>
                </c:pt>
                <c:pt idx="94">
                  <c:v>1001</c:v>
                </c:pt>
                <c:pt idx="95">
                  <c:v>890</c:v>
                </c:pt>
                <c:pt idx="96">
                  <c:v>825</c:v>
                </c:pt>
                <c:pt idx="97">
                  <c:v>793</c:v>
                </c:pt>
                <c:pt idx="98">
                  <c:v>787</c:v>
                </c:pt>
                <c:pt idx="99">
                  <c:v>733</c:v>
                </c:pt>
                <c:pt idx="100">
                  <c:v>705</c:v>
                </c:pt>
                <c:pt idx="101">
                  <c:v>676</c:v>
                </c:pt>
                <c:pt idx="102">
                  <c:v>646</c:v>
                </c:pt>
                <c:pt idx="103">
                  <c:v>595</c:v>
                </c:pt>
                <c:pt idx="104">
                  <c:v>592</c:v>
                </c:pt>
                <c:pt idx="105">
                  <c:v>579</c:v>
                </c:pt>
                <c:pt idx="106">
                  <c:v>565</c:v>
                </c:pt>
                <c:pt idx="107">
                  <c:v>522</c:v>
                </c:pt>
                <c:pt idx="108">
                  <c:v>509</c:v>
                </c:pt>
                <c:pt idx="109">
                  <c:v>500</c:v>
                </c:pt>
                <c:pt idx="110">
                  <c:v>496</c:v>
                </c:pt>
                <c:pt idx="111">
                  <c:v>493</c:v>
                </c:pt>
                <c:pt idx="112">
                  <c:v>491</c:v>
                </c:pt>
                <c:pt idx="113">
                  <c:v>485</c:v>
                </c:pt>
                <c:pt idx="114">
                  <c:v>471</c:v>
                </c:pt>
                <c:pt idx="115">
                  <c:v>459</c:v>
                </c:pt>
                <c:pt idx="116">
                  <c:v>454</c:v>
                </c:pt>
                <c:pt idx="117">
                  <c:v>449</c:v>
                </c:pt>
                <c:pt idx="118">
                  <c:v>424</c:v>
                </c:pt>
                <c:pt idx="119">
                  <c:v>423</c:v>
                </c:pt>
                <c:pt idx="120">
                  <c:v>423</c:v>
                </c:pt>
                <c:pt idx="121">
                  <c:v>399</c:v>
                </c:pt>
                <c:pt idx="122">
                  <c:v>364</c:v>
                </c:pt>
                <c:pt idx="123">
                  <c:v>336</c:v>
                </c:pt>
                <c:pt idx="124">
                  <c:v>322</c:v>
                </c:pt>
                <c:pt idx="125">
                  <c:v>282</c:v>
                </c:pt>
                <c:pt idx="126">
                  <c:v>246</c:v>
                </c:pt>
                <c:pt idx="127">
                  <c:v>237</c:v>
                </c:pt>
                <c:pt idx="128">
                  <c:v>236</c:v>
                </c:pt>
                <c:pt idx="129">
                  <c:v>216</c:v>
                </c:pt>
                <c:pt idx="130">
                  <c:v>211</c:v>
                </c:pt>
                <c:pt idx="131">
                  <c:v>187</c:v>
                </c:pt>
                <c:pt idx="132">
                  <c:v>177</c:v>
                </c:pt>
                <c:pt idx="133">
                  <c:v>151</c:v>
                </c:pt>
                <c:pt idx="134">
                  <c:v>149</c:v>
                </c:pt>
                <c:pt idx="135">
                  <c:v>138</c:v>
                </c:pt>
                <c:pt idx="136">
                  <c:v>134</c:v>
                </c:pt>
                <c:pt idx="137">
                  <c:v>122</c:v>
                </c:pt>
                <c:pt idx="138">
                  <c:v>91</c:v>
                </c:pt>
                <c:pt idx="139">
                  <c:v>85</c:v>
                </c:pt>
                <c:pt idx="140">
                  <c:v>72</c:v>
                </c:pt>
                <c:pt idx="141">
                  <c:v>69</c:v>
                </c:pt>
                <c:pt idx="142">
                  <c:v>59</c:v>
                </c:pt>
                <c:pt idx="143">
                  <c:v>55</c:v>
                </c:pt>
                <c:pt idx="144">
                  <c:v>53</c:v>
                </c:pt>
                <c:pt idx="145">
                  <c:v>52</c:v>
                </c:pt>
                <c:pt idx="146">
                  <c:v>41</c:v>
                </c:pt>
                <c:pt idx="147">
                  <c:v>17</c:v>
                </c:pt>
                <c:pt idx="148">
                  <c:v>15</c:v>
                </c:pt>
                <c:pt idx="149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94-4504-9D19-C2B40F141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320160"/>
        <c:axId val="494320488"/>
      </c:scatterChart>
      <c:valAx>
        <c:axId val="494320160"/>
        <c:scaling>
          <c:orientation val="minMax"/>
          <c:max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320488"/>
        <c:crosses val="autoZero"/>
        <c:crossBetween val="midCat"/>
      </c:valAx>
      <c:valAx>
        <c:axId val="494320488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320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8657</xdr:colOff>
      <xdr:row>1</xdr:row>
      <xdr:rowOff>221671</xdr:rowOff>
    </xdr:from>
    <xdr:to>
      <xdr:col>19</xdr:col>
      <xdr:colOff>415635</xdr:colOff>
      <xdr:row>29</xdr:row>
      <xdr:rowOff>51953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399247</xdr:colOff>
      <xdr:row>14</xdr:row>
      <xdr:rowOff>30617</xdr:rowOff>
    </xdr:from>
    <xdr:to>
      <xdr:col>34</xdr:col>
      <xdr:colOff>270598</xdr:colOff>
      <xdr:row>79</xdr:row>
      <xdr:rowOff>134526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Dworin/2016-2019/HERD%20Personell%20by%20Metro%20Ar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HERD2016"/>
      <sheetName val="Gross Metro Product"/>
      <sheetName val="HERD, 2016"/>
      <sheetName val="Metro"/>
      <sheetName val="Sheet2"/>
      <sheetName val="Sheet3"/>
      <sheetName val="Sources"/>
      <sheetName val="Chart1"/>
      <sheetName val="Chart2"/>
      <sheetName val="Quartiles"/>
      <sheetName val="Pivot"/>
      <sheetName val="Colleges and ZIP"/>
      <sheetName val="Zip to MSA"/>
      <sheetName val="R&amp;D Personn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Johns Hopkins U.</v>
          </cell>
          <cell r="B2" t="str">
            <v>Baltimore</v>
          </cell>
          <cell r="C2" t="str">
            <v>MD</v>
          </cell>
          <cell r="D2" t="str">
            <v>21218</v>
          </cell>
          <cell r="E2" t="str">
            <v>Baltimore-Towson, MD MSA</v>
          </cell>
        </row>
        <row r="3">
          <cell r="A3" t="str">
            <v>U. Michigan, Ann Arbor</v>
          </cell>
          <cell r="B3" t="str">
            <v>Ann Arbor</v>
          </cell>
          <cell r="C3" t="str">
            <v>MI</v>
          </cell>
          <cell r="D3" t="str">
            <v>48109</v>
          </cell>
          <cell r="E3" t="str">
            <v>Ann Arbor, MI MSA</v>
          </cell>
        </row>
        <row r="4">
          <cell r="A4" t="str">
            <v>U. Washington, Seattle</v>
          </cell>
          <cell r="B4" t="str">
            <v>Seattle</v>
          </cell>
          <cell r="C4" t="str">
            <v>WA</v>
          </cell>
          <cell r="D4" t="str">
            <v>98195</v>
          </cell>
          <cell r="E4" t="str">
            <v>Seattle-Tacoma-Bellevue, WA MSA</v>
          </cell>
        </row>
        <row r="5">
          <cell r="A5" t="str">
            <v>U. California, San Francisco</v>
          </cell>
          <cell r="B5" t="str">
            <v>San Francisco</v>
          </cell>
          <cell r="C5" t="str">
            <v>CA</v>
          </cell>
          <cell r="D5" t="str">
            <v>94143</v>
          </cell>
          <cell r="E5" t="str">
            <v>San Francisco-Oakland-Fremont, CA MSA</v>
          </cell>
        </row>
        <row r="6">
          <cell r="A6" t="str">
            <v>U. California, San Diego</v>
          </cell>
          <cell r="B6" t="str">
            <v>La Jolla</v>
          </cell>
          <cell r="C6" t="str">
            <v>CA</v>
          </cell>
          <cell r="D6" t="str">
            <v>92093</v>
          </cell>
          <cell r="E6" t="str">
            <v>San Diego-Carlsbad-San Marcos, CA MSA</v>
          </cell>
        </row>
        <row r="7">
          <cell r="A7" t="str">
            <v>U. Wisconsin-Madison</v>
          </cell>
          <cell r="B7" t="str">
            <v>Madison</v>
          </cell>
          <cell r="C7" t="str">
            <v>WI</v>
          </cell>
          <cell r="D7" t="str">
            <v>53706</v>
          </cell>
          <cell r="E7" t="str">
            <v>Madison, WI MSA</v>
          </cell>
        </row>
        <row r="8">
          <cell r="A8" t="str">
            <v>Duke U.</v>
          </cell>
          <cell r="B8" t="str">
            <v>Durham</v>
          </cell>
          <cell r="C8" t="str">
            <v>NC</v>
          </cell>
          <cell r="D8" t="str">
            <v>27708</v>
          </cell>
          <cell r="E8" t="str">
            <v>Durham, NC MSA</v>
          </cell>
        </row>
        <row r="9">
          <cell r="A9" t="str">
            <v>Stanford U.</v>
          </cell>
          <cell r="B9" t="str">
            <v>Stanford</v>
          </cell>
          <cell r="C9" t="str">
            <v>CA</v>
          </cell>
          <cell r="D9" t="str">
            <v>94305</v>
          </cell>
          <cell r="E9" t="str">
            <v>San Jose-Sunnyvale-Santa Clara, CA MSA</v>
          </cell>
        </row>
        <row r="10">
          <cell r="A10" t="str">
            <v>U. California, Los Angeles</v>
          </cell>
          <cell r="B10" t="str">
            <v>Los Angeles</v>
          </cell>
          <cell r="C10" t="str">
            <v>CA</v>
          </cell>
          <cell r="D10" t="str">
            <v>90095</v>
          </cell>
          <cell r="E10" t="str">
            <v>Los Angeles-Long Beach-Santa Ana, CA MSA</v>
          </cell>
        </row>
        <row r="11">
          <cell r="A11" t="str">
            <v>Harvard U.</v>
          </cell>
          <cell r="B11" t="str">
            <v>Cambridge</v>
          </cell>
          <cell r="C11" t="str">
            <v>MA</v>
          </cell>
          <cell r="D11" t="str">
            <v>02138</v>
          </cell>
          <cell r="E11" t="str">
            <v>Boston-Cambridge-Quincy, MA-NH MSA</v>
          </cell>
        </row>
        <row r="12">
          <cell r="A12" t="str">
            <v>U. North Carolina, Chapel Hill</v>
          </cell>
          <cell r="B12" t="str">
            <v>Chapel Hill</v>
          </cell>
          <cell r="C12" t="str">
            <v>NC</v>
          </cell>
          <cell r="D12" t="str">
            <v>27599</v>
          </cell>
          <cell r="E12" t="str">
            <v>Durham, NC MSA</v>
          </cell>
        </row>
        <row r="13">
          <cell r="A13" t="str">
            <v>Cornell U.</v>
          </cell>
          <cell r="B13" t="str">
            <v>Ithaca</v>
          </cell>
          <cell r="C13" t="str">
            <v>NY</v>
          </cell>
          <cell r="D13" t="str">
            <v>14850</v>
          </cell>
          <cell r="E13" t="str">
            <v>Ithaca, NY MSA</v>
          </cell>
        </row>
        <row r="14">
          <cell r="A14" t="str">
            <v>Massachusetts Institute of Technology</v>
          </cell>
          <cell r="B14" t="str">
            <v>Cambridge</v>
          </cell>
          <cell r="C14" t="str">
            <v>MA</v>
          </cell>
          <cell r="D14" t="str">
            <v>02139</v>
          </cell>
          <cell r="E14" t="str">
            <v>Boston-Cambridge-Quincy, MA-NH MSA</v>
          </cell>
        </row>
        <row r="15">
          <cell r="A15" t="str">
            <v>U. Minnesota, Twin Cities</v>
          </cell>
          <cell r="B15" t="str">
            <v>Minneapolis</v>
          </cell>
          <cell r="C15" t="str">
            <v>MN</v>
          </cell>
          <cell r="D15" t="str">
            <v>55455</v>
          </cell>
          <cell r="E15" t="str">
            <v>Minneapolis-St. Paul-Bloomington, MN-WI MSA</v>
          </cell>
        </row>
        <row r="16">
          <cell r="A16" t="str">
            <v>Columbia U. in the City of New York</v>
          </cell>
          <cell r="B16" t="str">
            <v>New York</v>
          </cell>
          <cell r="C16" t="str">
            <v>NY</v>
          </cell>
          <cell r="D16" t="str">
            <v>10027</v>
          </cell>
          <cell r="E16" t="str">
            <v>New York-Northern New Jersey-Long Island, NY-NJ-PA MSA</v>
          </cell>
        </row>
        <row r="17">
          <cell r="A17" t="str">
            <v>Texas A&amp;M U., College Station and Health Science Center</v>
          </cell>
          <cell r="B17" t="str">
            <v>College Station</v>
          </cell>
          <cell r="C17" t="str">
            <v>TX</v>
          </cell>
          <cell r="D17" t="str">
            <v>77843</v>
          </cell>
          <cell r="E17" t="str">
            <v>College Station-Bryan, TX MSA</v>
          </cell>
        </row>
        <row r="18">
          <cell r="A18" t="str">
            <v>U. Pennsylvania</v>
          </cell>
          <cell r="B18" t="str">
            <v>Philadelphia</v>
          </cell>
          <cell r="C18" t="str">
            <v>PA</v>
          </cell>
          <cell r="D18" t="str">
            <v>19104</v>
          </cell>
          <cell r="E18" t="str">
            <v>Philadelphia-Camden-Wilmington, PA-NJ-DE-MD MSA</v>
          </cell>
        </row>
        <row r="19">
          <cell r="A19" t="str">
            <v>U. Pittsburgh, Pittsburgh</v>
          </cell>
          <cell r="B19" t="str">
            <v>Pittsburgh</v>
          </cell>
          <cell r="C19" t="str">
            <v>PA</v>
          </cell>
          <cell r="D19" t="str">
            <v>15260</v>
          </cell>
          <cell r="E19" t="str">
            <v>Pittsburgh, PA MSA</v>
          </cell>
        </row>
        <row r="20">
          <cell r="A20" t="str">
            <v>U. Texas M. D. Anderson Cancer Center</v>
          </cell>
          <cell r="B20" t="str">
            <v>Houston</v>
          </cell>
          <cell r="C20" t="str">
            <v>TX</v>
          </cell>
          <cell r="D20" t="str">
            <v>77030</v>
          </cell>
          <cell r="E20" t="str">
            <v>Houston-Sugar Land-Baytown, TX MSA</v>
          </cell>
        </row>
        <row r="21">
          <cell r="A21" t="str">
            <v>Ohio State U.</v>
          </cell>
          <cell r="B21" t="str">
            <v>Columbus</v>
          </cell>
          <cell r="C21" t="str">
            <v>OH</v>
          </cell>
          <cell r="D21" t="str">
            <v>43210</v>
          </cell>
          <cell r="E21" t="str">
            <v>Columbus, OH MSA</v>
          </cell>
        </row>
        <row r="22">
          <cell r="A22" t="str">
            <v>Yale U.</v>
          </cell>
          <cell r="B22" t="str">
            <v>New Haven</v>
          </cell>
          <cell r="C22" t="str">
            <v>CT</v>
          </cell>
          <cell r="D22" t="str">
            <v>06520</v>
          </cell>
          <cell r="E22" t="str">
            <v>New Haven-Milford, CT MSA</v>
          </cell>
        </row>
        <row r="23">
          <cell r="A23" t="str">
            <v>Pennsylvania State U., University Park and Hershey Medical Center</v>
          </cell>
          <cell r="B23" t="str">
            <v>University Park</v>
          </cell>
          <cell r="C23" t="str">
            <v>PA</v>
          </cell>
          <cell r="D23" t="str">
            <v>16802</v>
          </cell>
          <cell r="E23" t="str">
            <v>State College, PA MSA</v>
          </cell>
        </row>
        <row r="24">
          <cell r="A24" t="str">
            <v>U. California, Berkeley</v>
          </cell>
          <cell r="B24" t="str">
            <v>Berkeley</v>
          </cell>
          <cell r="C24" t="str">
            <v>CA</v>
          </cell>
          <cell r="D24" t="str">
            <v>94720</v>
          </cell>
          <cell r="E24" t="str">
            <v>San Francisco-Oakland-Fremont, CA MSA</v>
          </cell>
        </row>
        <row r="25">
          <cell r="A25" t="str">
            <v>Georgia Institute of Technology</v>
          </cell>
          <cell r="B25" t="str">
            <v>Atlanta</v>
          </cell>
          <cell r="C25" t="str">
            <v>GA</v>
          </cell>
          <cell r="D25" t="str">
            <v>30332</v>
          </cell>
          <cell r="E25" t="str">
            <v>Atlanta-Sandy Springs-Marietta, GA MSA</v>
          </cell>
        </row>
        <row r="26">
          <cell r="A26" t="str">
            <v>U. Florida</v>
          </cell>
          <cell r="B26" t="str">
            <v>Gainesville</v>
          </cell>
          <cell r="C26" t="str">
            <v>FL</v>
          </cell>
          <cell r="D26" t="str">
            <v>32611</v>
          </cell>
          <cell r="E26" t="str">
            <v>Gainesville, FL MSA</v>
          </cell>
        </row>
        <row r="27">
          <cell r="A27" t="str">
            <v>U. California, Davis</v>
          </cell>
          <cell r="B27" t="str">
            <v>Davis</v>
          </cell>
          <cell r="C27" t="str">
            <v>CA</v>
          </cell>
          <cell r="D27" t="str">
            <v>95616</v>
          </cell>
          <cell r="E27" t="str">
            <v>Sacramento-Arden-Arcade-Roseville, CA MSA</v>
          </cell>
        </row>
        <row r="28">
          <cell r="A28" t="str">
            <v>Washington U., Saint Louis</v>
          </cell>
          <cell r="B28" t="str">
            <v>St. Louis</v>
          </cell>
          <cell r="C28" t="str">
            <v>MO</v>
          </cell>
          <cell r="D28" t="str">
            <v>63130</v>
          </cell>
          <cell r="E28" t="str">
            <v>St. Louis, MO-IL MSA</v>
          </cell>
        </row>
        <row r="29">
          <cell r="A29" t="str">
            <v>U. Southern California</v>
          </cell>
          <cell r="B29" t="str">
            <v>Los Angeles</v>
          </cell>
          <cell r="C29" t="str">
            <v>CA</v>
          </cell>
          <cell r="D29" t="str">
            <v>90089</v>
          </cell>
          <cell r="E29" t="str">
            <v>Los Angeles-Long Beach-Santa Ana, CA MSA</v>
          </cell>
        </row>
        <row r="30">
          <cell r="A30" t="str">
            <v>Northwestern U.</v>
          </cell>
          <cell r="B30" t="str">
            <v>Evanston</v>
          </cell>
          <cell r="C30" t="str">
            <v>IL</v>
          </cell>
          <cell r="D30" t="str">
            <v>60208</v>
          </cell>
          <cell r="E30" t="str">
            <v>Chicago-Naperville-Joliet, IL-IN-WI MSA</v>
          </cell>
        </row>
        <row r="31">
          <cell r="A31" t="str">
            <v>U. Texas, Austin</v>
          </cell>
          <cell r="B31" t="str">
            <v>Austin</v>
          </cell>
          <cell r="C31" t="str">
            <v>TX</v>
          </cell>
          <cell r="D31" t="str">
            <v>78712</v>
          </cell>
          <cell r="E31" t="str">
            <v>Austin-Round Rock, TX MSA</v>
          </cell>
        </row>
        <row r="32">
          <cell r="A32" t="str">
            <v>Vanderbilt U.</v>
          </cell>
          <cell r="B32" t="str">
            <v>Nashville</v>
          </cell>
          <cell r="C32" t="str">
            <v>TN</v>
          </cell>
          <cell r="D32" t="str">
            <v>37240</v>
          </cell>
          <cell r="E32" t="str">
            <v>Nashville-Davidson-Murfreesboro-Franklin, TN MSA</v>
          </cell>
        </row>
        <row r="33">
          <cell r="A33" t="str">
            <v>U. Illinois, Urbana-Champaign</v>
          </cell>
          <cell r="B33" t="str">
            <v>Champaign</v>
          </cell>
          <cell r="C33" t="str">
            <v>IL</v>
          </cell>
          <cell r="D33" t="str">
            <v>61820</v>
          </cell>
          <cell r="E33" t="str">
            <v>Champaign-Urbana, IL MSA</v>
          </cell>
        </row>
        <row r="34">
          <cell r="A34" t="str">
            <v>Rutgers, State U. New Jersey, New Brunswick</v>
          </cell>
          <cell r="B34" t="str">
            <v>New Brunswick</v>
          </cell>
          <cell r="C34" t="str">
            <v>NJ</v>
          </cell>
          <cell r="D34" t="str">
            <v>08901</v>
          </cell>
          <cell r="E34" t="str">
            <v>New York-Northern New Jersey-Long Island, NY-NJ-PA MSA</v>
          </cell>
        </row>
        <row r="35">
          <cell r="A35" t="str">
            <v>U. Arizona</v>
          </cell>
          <cell r="B35" t="str">
            <v>Tucson</v>
          </cell>
          <cell r="C35" t="str">
            <v>AZ</v>
          </cell>
          <cell r="D35" t="str">
            <v>85721</v>
          </cell>
          <cell r="E35" t="str">
            <v>Tucson, AZ MSA</v>
          </cell>
        </row>
        <row r="36">
          <cell r="A36" t="str">
            <v>New York U.</v>
          </cell>
          <cell r="B36" t="str">
            <v>New York</v>
          </cell>
          <cell r="C36" t="str">
            <v>NY</v>
          </cell>
          <cell r="D36" t="str">
            <v>10003</v>
          </cell>
          <cell r="E36" t="str">
            <v>New York-Northern New Jersey-Long Island, NY-NJ-PA MSA</v>
          </cell>
        </row>
        <row r="37">
          <cell r="A37" t="str">
            <v>Emory U.</v>
          </cell>
          <cell r="B37" t="str">
            <v>Atlanta</v>
          </cell>
          <cell r="C37" t="str">
            <v>GA</v>
          </cell>
          <cell r="D37" t="str">
            <v>30322</v>
          </cell>
          <cell r="E37" t="str">
            <v>Atlanta-Sandy Springs-Marietta, GA MSA</v>
          </cell>
        </row>
        <row r="38">
          <cell r="A38" t="str">
            <v>Purdue U., West Lafayette</v>
          </cell>
          <cell r="B38" t="str">
            <v>West Lafayette</v>
          </cell>
          <cell r="C38" t="str">
            <v>IN</v>
          </cell>
          <cell r="D38" t="str">
            <v>47907</v>
          </cell>
          <cell r="E38" t="str">
            <v>Lafayette, IN MSA</v>
          </cell>
        </row>
        <row r="39">
          <cell r="A39" t="str">
            <v>Michigan State U.</v>
          </cell>
          <cell r="B39" t="str">
            <v>East Lansing</v>
          </cell>
          <cell r="C39" t="str">
            <v>MI</v>
          </cell>
          <cell r="D39" t="str">
            <v>48824</v>
          </cell>
          <cell r="E39" t="str">
            <v>Lansing-East Lansing, MI MSA</v>
          </cell>
        </row>
        <row r="40">
          <cell r="A40" t="str">
            <v>Baylor C. of Medicine</v>
          </cell>
          <cell r="B40" t="str">
            <v>Houston</v>
          </cell>
          <cell r="C40" t="str">
            <v>TX</v>
          </cell>
          <cell r="D40" t="str">
            <v>77030</v>
          </cell>
          <cell r="E40" t="str">
            <v>Houston-Sugar Land-Baytown, TX MSA</v>
          </cell>
        </row>
        <row r="41">
          <cell r="A41" t="str">
            <v>U. Utah</v>
          </cell>
          <cell r="B41" t="str">
            <v>Salt Lake City</v>
          </cell>
          <cell r="C41" t="str">
            <v>UT</v>
          </cell>
          <cell r="D41" t="str">
            <v>84112</v>
          </cell>
          <cell r="E41" t="str">
            <v>Salt Lake City, UT MSA</v>
          </cell>
        </row>
        <row r="42">
          <cell r="A42" t="str">
            <v>U. Alabama, Birmingham</v>
          </cell>
          <cell r="B42" t="str">
            <v>Birmingham</v>
          </cell>
          <cell r="C42" t="str">
            <v>AL</v>
          </cell>
          <cell r="D42" t="str">
            <v>35294</v>
          </cell>
          <cell r="E42" t="str">
            <v>Birmingham-Hoover, AL MSA</v>
          </cell>
        </row>
        <row r="43">
          <cell r="A43" t="str">
            <v>Icahn School of Medicine at Mt. Sinai</v>
          </cell>
          <cell r="B43" t="str">
            <v>New York</v>
          </cell>
          <cell r="C43" t="str">
            <v>NY</v>
          </cell>
          <cell r="D43" t="str">
            <v>10029</v>
          </cell>
          <cell r="E43" t="str">
            <v>New York-Northern New Jersey-Long Island, NY-NJ-PA MSA</v>
          </cell>
        </row>
        <row r="44">
          <cell r="A44" t="str">
            <v>U. Maryland, College Park</v>
          </cell>
          <cell r="B44" t="str">
            <v>College Park</v>
          </cell>
          <cell r="C44" t="str">
            <v>MD</v>
          </cell>
          <cell r="D44" t="str">
            <v>20742</v>
          </cell>
          <cell r="E44" t="str">
            <v>Washington-Arlington-Alexandria, DC-VA-MD-WV MSA</v>
          </cell>
        </row>
        <row r="45">
          <cell r="A45" t="str">
            <v>Virginia Polytechnic Institute and State U.</v>
          </cell>
          <cell r="B45" t="str">
            <v>Blacksburg</v>
          </cell>
          <cell r="C45" t="str">
            <v>VA</v>
          </cell>
          <cell r="D45" t="str">
            <v>24061</v>
          </cell>
          <cell r="E45" t="str">
            <v>Blacksburg-Christiansburg-Radford, VA MSA</v>
          </cell>
        </row>
        <row r="46">
          <cell r="A46" t="str">
            <v>U. South Florida, Tampa</v>
          </cell>
          <cell r="B46" t="str">
            <v>Tampa</v>
          </cell>
          <cell r="C46" t="str">
            <v>FL</v>
          </cell>
          <cell r="D46" t="str">
            <v>33620</v>
          </cell>
          <cell r="E46" t="str">
            <v>Tampa-St. Petersburg-Clearwater, FL</v>
          </cell>
        </row>
        <row r="47">
          <cell r="A47" t="str">
            <v>Indiana U., Bloomington</v>
          </cell>
          <cell r="B47" t="str">
            <v>Bloomington</v>
          </cell>
          <cell r="C47" t="str">
            <v>IN</v>
          </cell>
          <cell r="D47" t="str">
            <v>47405</v>
          </cell>
          <cell r="E47" t="str">
            <v>Bloomington, IN MSA</v>
          </cell>
        </row>
        <row r="48">
          <cell r="A48" t="str">
            <v>North Carolina State U.</v>
          </cell>
          <cell r="B48" t="str">
            <v>Raleigh</v>
          </cell>
          <cell r="C48" t="str">
            <v>NC</v>
          </cell>
          <cell r="D48" t="str">
            <v>27695</v>
          </cell>
          <cell r="E48" t="str">
            <v>Raleigh-Cary, NC MSA</v>
          </cell>
        </row>
        <row r="49">
          <cell r="A49" t="str">
            <v>Arizona State U.</v>
          </cell>
          <cell r="B49" t="str">
            <v>Tempe</v>
          </cell>
          <cell r="C49" t="str">
            <v>AZ</v>
          </cell>
          <cell r="D49" t="str">
            <v>85281</v>
          </cell>
          <cell r="E49" t="str">
            <v>Phoenix-Mesa-Scottsdale, AZ MSA</v>
          </cell>
        </row>
        <row r="50">
          <cell r="A50" t="str">
            <v>U. Iowa</v>
          </cell>
          <cell r="B50" t="str">
            <v>Iowa City</v>
          </cell>
          <cell r="C50" t="str">
            <v>IA</v>
          </cell>
          <cell r="D50" t="str">
            <v>52242</v>
          </cell>
          <cell r="E50" t="str">
            <v>Iowa City, IA MSA</v>
          </cell>
        </row>
        <row r="51">
          <cell r="A51" t="str">
            <v>U. Texas Southwestern Medical Center</v>
          </cell>
          <cell r="B51" t="str">
            <v>Dallas</v>
          </cell>
          <cell r="C51" t="str">
            <v>TX</v>
          </cell>
          <cell r="D51" t="str">
            <v>75390</v>
          </cell>
          <cell r="E51" t="str">
            <v>Dallas-Fort Worth-Arlington, TX MSA</v>
          </cell>
        </row>
        <row r="52">
          <cell r="A52" t="str">
            <v>U. Cincinnati</v>
          </cell>
          <cell r="B52" t="str">
            <v>Cincinnati</v>
          </cell>
          <cell r="C52" t="str">
            <v>OH</v>
          </cell>
          <cell r="D52" t="str">
            <v>45221</v>
          </cell>
          <cell r="E52" t="str">
            <v>Cincinnati-Middletown, OH-KY-IN MSA</v>
          </cell>
        </row>
        <row r="53">
          <cell r="A53" t="str">
            <v>U. Chicago</v>
          </cell>
          <cell r="B53" t="str">
            <v>Chicago</v>
          </cell>
          <cell r="C53" t="str">
            <v>IL</v>
          </cell>
          <cell r="D53" t="str">
            <v>60637</v>
          </cell>
          <cell r="E53" t="str">
            <v>Chicago-Naperville-Joliet, IL-IN-WI MSA</v>
          </cell>
        </row>
        <row r="54">
          <cell r="A54" t="str">
            <v>U. Colorado Boulder</v>
          </cell>
          <cell r="B54" t="str">
            <v>Boulder</v>
          </cell>
          <cell r="C54" t="str">
            <v>CO</v>
          </cell>
          <cell r="D54" t="str">
            <v>80309</v>
          </cell>
          <cell r="E54" t="str">
            <v>Boulder, CO MSA</v>
          </cell>
        </row>
        <row r="55">
          <cell r="A55" t="str">
            <v>U. Colorado Denver and Anschutz Medical Campus</v>
          </cell>
          <cell r="B55" t="str">
            <v>Denver</v>
          </cell>
          <cell r="C55" t="str">
            <v>CO</v>
          </cell>
          <cell r="D55" t="str">
            <v>80204</v>
          </cell>
          <cell r="E55" t="str">
            <v>Denver-Aurora, CO MSA</v>
          </cell>
        </row>
        <row r="56">
          <cell r="A56" t="str">
            <v>Case Western Reserve U.</v>
          </cell>
          <cell r="B56" t="str">
            <v>Cleveland</v>
          </cell>
          <cell r="C56" t="str">
            <v>OH</v>
          </cell>
          <cell r="D56" t="str">
            <v>44106</v>
          </cell>
          <cell r="E56" t="str">
            <v>Cleveland-Elyria-Mentor, OH MSA</v>
          </cell>
        </row>
        <row r="57">
          <cell r="A57" t="str">
            <v>U. Maryland, Baltimore</v>
          </cell>
          <cell r="B57" t="str">
            <v>Baltimore</v>
          </cell>
          <cell r="C57" t="str">
            <v>MD</v>
          </cell>
          <cell r="D57" t="str">
            <v>21201</v>
          </cell>
          <cell r="E57" t="str">
            <v>Baltimore-Towson, MD MSA</v>
          </cell>
        </row>
        <row r="58">
          <cell r="A58" t="str">
            <v>Boston U.</v>
          </cell>
          <cell r="B58" t="str">
            <v>Boston</v>
          </cell>
          <cell r="C58" t="str">
            <v>MA</v>
          </cell>
          <cell r="D58" t="str">
            <v>02215</v>
          </cell>
          <cell r="E58" t="str">
            <v>Boston-Cambridge-Quincy, MA-NH MSA</v>
          </cell>
        </row>
        <row r="59">
          <cell r="A59" t="str">
            <v>Scripps Research Institute</v>
          </cell>
          <cell r="B59" t="str">
            <v>La Jolla</v>
          </cell>
          <cell r="C59" t="str">
            <v>CA</v>
          </cell>
          <cell r="D59" t="str">
            <v>92037</v>
          </cell>
          <cell r="E59" t="str">
            <v>San Diego-Carlsbad-San Marcos, CA MSA</v>
          </cell>
        </row>
        <row r="60">
          <cell r="A60" t="str">
            <v>SUNY, U. Buffalo</v>
          </cell>
          <cell r="B60" t="str">
            <v>Buffalo</v>
          </cell>
          <cell r="C60" t="str">
            <v>NY</v>
          </cell>
          <cell r="D60" t="str">
            <v>14260</v>
          </cell>
          <cell r="E60" t="str">
            <v>Buffalo-Niagara Falls, NY MSA</v>
          </cell>
        </row>
        <row r="61">
          <cell r="A61" t="str">
            <v>California Institute of Technology</v>
          </cell>
          <cell r="B61" t="str">
            <v>Pasadena</v>
          </cell>
          <cell r="C61" t="str">
            <v>CA</v>
          </cell>
          <cell r="D61" t="str">
            <v>91125</v>
          </cell>
          <cell r="E61" t="str">
            <v>Los Angeles-Long Beach-Santa Ana, CA MSA</v>
          </cell>
        </row>
        <row r="62">
          <cell r="A62" t="str">
            <v>U. Georgia</v>
          </cell>
          <cell r="B62" t="str">
            <v>Athens</v>
          </cell>
          <cell r="C62" t="str">
            <v>GA</v>
          </cell>
          <cell r="D62" t="str">
            <v>30602</v>
          </cell>
          <cell r="E62" t="str">
            <v>Athens-Clark County, GA MSA</v>
          </cell>
        </row>
        <row r="63">
          <cell r="A63" t="str">
            <v>U. Virginia, Charlottesville</v>
          </cell>
          <cell r="B63" t="str">
            <v>Charlottesville</v>
          </cell>
          <cell r="C63" t="str">
            <v>VA</v>
          </cell>
          <cell r="D63" t="str">
            <v>22903</v>
          </cell>
          <cell r="E63" t="str">
            <v>Charlottesville, VA MSA</v>
          </cell>
        </row>
        <row r="64">
          <cell r="A64" t="str">
            <v>U. Miami</v>
          </cell>
          <cell r="B64" t="str">
            <v>Coral Gables</v>
          </cell>
          <cell r="C64" t="str">
            <v>FL</v>
          </cell>
          <cell r="D64" t="str">
            <v>33124</v>
          </cell>
          <cell r="E64" t="str">
            <v>Miami-Fort Lauderdale-Pompano Beach, FL MSA</v>
          </cell>
        </row>
        <row r="65">
          <cell r="A65" t="str">
            <v>Uniformed Services U. of the Health Sciences</v>
          </cell>
          <cell r="B65" t="str">
            <v>Bethesda</v>
          </cell>
          <cell r="C65" t="str">
            <v>MD</v>
          </cell>
          <cell r="D65" t="str">
            <v>20814</v>
          </cell>
          <cell r="E65" t="str">
            <v>Washington-Arlington-Alexandria, DC-VA-MD-WV MSA</v>
          </cell>
        </row>
        <row r="66">
          <cell r="A66" t="str">
            <v>U. Illinois, Chicago</v>
          </cell>
          <cell r="B66" t="str">
            <v>Chicago</v>
          </cell>
          <cell r="C66" t="str">
            <v>IL</v>
          </cell>
          <cell r="D66" t="str">
            <v>60607</v>
          </cell>
          <cell r="E66" t="str">
            <v>Chicago-Naperville-Joliet, IL-IN-WI MSA</v>
          </cell>
        </row>
        <row r="67">
          <cell r="A67" t="str">
            <v>U. Rochester</v>
          </cell>
          <cell r="B67" t="str">
            <v>Rochester</v>
          </cell>
          <cell r="C67" t="str">
            <v>NY</v>
          </cell>
          <cell r="D67" t="str">
            <v>14627</v>
          </cell>
          <cell r="E67" t="str">
            <v>Rochester, NY MSA</v>
          </cell>
        </row>
        <row r="68">
          <cell r="A68" t="str">
            <v>Brown U.</v>
          </cell>
          <cell r="B68" t="str">
            <v>Providence</v>
          </cell>
          <cell r="C68" t="str">
            <v>RI</v>
          </cell>
          <cell r="D68" t="str">
            <v>02912</v>
          </cell>
          <cell r="E68" t="str">
            <v>Providence-New Bedford-Fall River, RI-MA MSA</v>
          </cell>
        </row>
        <row r="69">
          <cell r="A69" t="str">
            <v>Washington State U.</v>
          </cell>
          <cell r="B69" t="str">
            <v>Pullman</v>
          </cell>
          <cell r="C69" t="str">
            <v>WA</v>
          </cell>
          <cell r="D69" t="str">
            <v>99164</v>
          </cell>
          <cell r="E69" t="str">
            <v>WA NONMETROPOLITAN AREA</v>
          </cell>
        </row>
        <row r="70">
          <cell r="A70" t="str">
            <v>U. Kentucky</v>
          </cell>
          <cell r="B70" t="str">
            <v>Lexington</v>
          </cell>
          <cell r="C70" t="str">
            <v>KY</v>
          </cell>
          <cell r="D70" t="str">
            <v>40506</v>
          </cell>
          <cell r="E70" t="str">
            <v>Lexington-Fayette, KY MSA</v>
          </cell>
        </row>
        <row r="71">
          <cell r="A71" t="str">
            <v>U. California, Irvine</v>
          </cell>
          <cell r="B71" t="str">
            <v>Irvine</v>
          </cell>
          <cell r="C71" t="str">
            <v>CA</v>
          </cell>
          <cell r="D71" t="str">
            <v>92697</v>
          </cell>
          <cell r="E71" t="str">
            <v>Los Angeles-Long Beach-Santa Ana, CA MSA</v>
          </cell>
        </row>
        <row r="72">
          <cell r="A72" t="str">
            <v>Oregon Health and Science U.</v>
          </cell>
          <cell r="B72" t="str">
            <v>Portland</v>
          </cell>
          <cell r="C72" t="str">
            <v>OR</v>
          </cell>
          <cell r="D72" t="str">
            <v>97239</v>
          </cell>
          <cell r="E72" t="str">
            <v>Portland-Vancouver-Beaverton, OR-WA MSA</v>
          </cell>
        </row>
        <row r="73">
          <cell r="A73" t="str">
            <v>Rockefeller U.</v>
          </cell>
          <cell r="B73" t="str">
            <v>New York</v>
          </cell>
          <cell r="C73" t="str">
            <v>NY</v>
          </cell>
          <cell r="D73" t="str">
            <v>10065</v>
          </cell>
          <cell r="E73" t="str">
            <v>New York-Northern New Jersey-Long Island, NY-NJ-PA MSA</v>
          </cell>
        </row>
        <row r="74">
          <cell r="A74" t="str">
            <v>Colorado State U., Fort Collins</v>
          </cell>
          <cell r="B74" t="str">
            <v>Fort Collins</v>
          </cell>
          <cell r="C74" t="str">
            <v>CO</v>
          </cell>
          <cell r="D74" t="str">
            <v>80523</v>
          </cell>
          <cell r="E74" t="str">
            <v>Fort Collins-Loveland, CO MSA</v>
          </cell>
        </row>
        <row r="75">
          <cell r="A75" t="str">
            <v>U. Hawaii, Manoa</v>
          </cell>
          <cell r="B75" t="str">
            <v>Honolulu</v>
          </cell>
          <cell r="C75" t="str">
            <v>HI</v>
          </cell>
          <cell r="D75" t="str">
            <v>96822</v>
          </cell>
          <cell r="E75" t="str">
            <v>Honolulu, HI MSA</v>
          </cell>
        </row>
        <row r="76">
          <cell r="A76" t="str">
            <v>U. Kansas</v>
          </cell>
          <cell r="B76" t="str">
            <v>Lawrence</v>
          </cell>
          <cell r="C76" t="str">
            <v>KS</v>
          </cell>
          <cell r="D76" t="str">
            <v>66045</v>
          </cell>
          <cell r="E76" t="str">
            <v>Lawrence, KS MSA</v>
          </cell>
        </row>
        <row r="77">
          <cell r="A77" t="str">
            <v>Yeshiva U.</v>
          </cell>
          <cell r="B77" t="str">
            <v>New York</v>
          </cell>
          <cell r="C77" t="str">
            <v>NY</v>
          </cell>
          <cell r="D77" t="str">
            <v>10033</v>
          </cell>
          <cell r="E77" t="str">
            <v>New York-Northern New Jersey-Long Island, NY-NJ-PA MSA</v>
          </cell>
        </row>
        <row r="78">
          <cell r="A78" t="str">
            <v>Iowa State U.</v>
          </cell>
          <cell r="B78" t="str">
            <v>Ames</v>
          </cell>
          <cell r="C78" t="str">
            <v>IA</v>
          </cell>
          <cell r="D78" t="str">
            <v>50011</v>
          </cell>
          <cell r="E78" t="str">
            <v>Ames, IA MSA</v>
          </cell>
        </row>
        <row r="79">
          <cell r="A79" t="str">
            <v>SUNY, Polytechnic Institute</v>
          </cell>
          <cell r="B79" t="str">
            <v>Utica</v>
          </cell>
          <cell r="C79" t="str">
            <v>NY</v>
          </cell>
          <cell r="D79" t="str">
            <v>13502</v>
          </cell>
          <cell r="E79" t="str">
            <v>Utica-Rome, NY MSA</v>
          </cell>
        </row>
        <row r="80">
          <cell r="A80" t="str">
            <v>U. Nebraska, Lincoln</v>
          </cell>
          <cell r="B80" t="str">
            <v>Lincoln</v>
          </cell>
          <cell r="C80" t="str">
            <v>NE</v>
          </cell>
          <cell r="D80" t="str">
            <v>68588</v>
          </cell>
          <cell r="E80" t="str">
            <v>Lincoln, NE MSA</v>
          </cell>
        </row>
        <row r="81">
          <cell r="A81" t="str">
            <v>Louisiana State U., Baton Rouge</v>
          </cell>
          <cell r="B81" t="str">
            <v>Baton Rouge</v>
          </cell>
          <cell r="C81" t="str">
            <v>LA</v>
          </cell>
          <cell r="D81" t="str">
            <v>70803</v>
          </cell>
          <cell r="E81" t="str">
            <v>Baton Rouge, LA MSA</v>
          </cell>
        </row>
        <row r="82">
          <cell r="A82" t="str">
            <v>Princeton U.</v>
          </cell>
          <cell r="B82" t="str">
            <v>Princeton</v>
          </cell>
          <cell r="C82" t="str">
            <v>NJ</v>
          </cell>
          <cell r="D82" t="str">
            <v>08544</v>
          </cell>
          <cell r="E82" t="str">
            <v>Trenton-Ewing, NJ MSA</v>
          </cell>
        </row>
        <row r="83">
          <cell r="A83" t="str">
            <v>U. Connecticut</v>
          </cell>
          <cell r="B83" t="str">
            <v>Storrs</v>
          </cell>
          <cell r="C83" t="str">
            <v>CT</v>
          </cell>
          <cell r="D83" t="str">
            <v>06269</v>
          </cell>
          <cell r="E83" t="str">
            <v>Hartford-West Hartford-East Hartford, CT MSA</v>
          </cell>
        </row>
        <row r="84">
          <cell r="A84" t="str">
            <v>Florida State U.</v>
          </cell>
          <cell r="B84" t="str">
            <v>Tallahassee</v>
          </cell>
          <cell r="C84" t="str">
            <v>FL</v>
          </cell>
          <cell r="D84" t="str">
            <v>32306</v>
          </cell>
          <cell r="E84" t="str">
            <v>Tallahassee, FL MSA</v>
          </cell>
        </row>
        <row r="85">
          <cell r="A85" t="str">
            <v>U. Massachusetts, Medical School</v>
          </cell>
          <cell r="B85" t="str">
            <v>Worcester</v>
          </cell>
          <cell r="C85" t="str">
            <v>MA</v>
          </cell>
          <cell r="D85" t="str">
            <v>01655</v>
          </cell>
          <cell r="E85" t="str">
            <v>Worcester, MA MSA</v>
          </cell>
        </row>
        <row r="86">
          <cell r="A86" t="str">
            <v>U. Missouri, Columbia</v>
          </cell>
          <cell r="B86" t="str">
            <v>Columbia</v>
          </cell>
          <cell r="C86" t="str">
            <v>MO</v>
          </cell>
          <cell r="D86" t="str">
            <v>65211</v>
          </cell>
          <cell r="E86" t="str">
            <v>Columbia, MO MSA</v>
          </cell>
        </row>
        <row r="87">
          <cell r="A87" t="str">
            <v>Oregon State U.</v>
          </cell>
          <cell r="B87" t="str">
            <v>Corvallis</v>
          </cell>
          <cell r="C87" t="str">
            <v>OR</v>
          </cell>
          <cell r="D87" t="str">
            <v>97331</v>
          </cell>
          <cell r="E87" t="str">
            <v>Corvalis, OR MSA</v>
          </cell>
        </row>
        <row r="88">
          <cell r="A88" t="str">
            <v>Medical U. South Carolina</v>
          </cell>
          <cell r="B88" t="str">
            <v>Charleston</v>
          </cell>
          <cell r="C88" t="str">
            <v>SC</v>
          </cell>
          <cell r="D88" t="str">
            <v>29425</v>
          </cell>
          <cell r="E88" t="str">
            <v>Charleston-North Charleston, SC MSA</v>
          </cell>
        </row>
        <row r="89">
          <cell r="A89" t="str">
            <v>U. Oklahoma, Norman and Health Science Center</v>
          </cell>
          <cell r="B89" t="str">
            <v>Norman</v>
          </cell>
          <cell r="C89" t="str">
            <v>OK</v>
          </cell>
          <cell r="D89" t="str">
            <v>73019</v>
          </cell>
          <cell r="E89" t="str">
            <v>Oklahoma City, OK MSA</v>
          </cell>
        </row>
        <row r="90">
          <cell r="A90" t="str">
            <v>Carnegie Mellon U.</v>
          </cell>
          <cell r="B90" t="str">
            <v>Pittsburgh</v>
          </cell>
          <cell r="C90" t="str">
            <v>PA</v>
          </cell>
          <cell r="D90" t="str">
            <v>15213</v>
          </cell>
          <cell r="E90" t="str">
            <v>Pittsburgh, PA MSA</v>
          </cell>
        </row>
        <row r="91">
          <cell r="A91" t="str">
            <v>George Washington U.</v>
          </cell>
          <cell r="B91" t="str">
            <v>Washington</v>
          </cell>
          <cell r="C91" t="str">
            <v>DC</v>
          </cell>
          <cell r="D91" t="str">
            <v>20052</v>
          </cell>
          <cell r="E91" t="str">
            <v>Washington-Arlington-Alexandria, DC-VA-MD-WV MSA</v>
          </cell>
        </row>
        <row r="92">
          <cell r="A92" t="str">
            <v>U. Texas Health Science Center, Houston</v>
          </cell>
          <cell r="B92" t="str">
            <v>Houston</v>
          </cell>
          <cell r="C92" t="str">
            <v>TX</v>
          </cell>
          <cell r="D92" t="str">
            <v>77030</v>
          </cell>
          <cell r="E92" t="str">
            <v>Houston-Sugar Land-Baytown, TX MSA</v>
          </cell>
        </row>
        <row r="93">
          <cell r="A93" t="str">
            <v>U. New Mexico</v>
          </cell>
          <cell r="B93" t="str">
            <v>Albuquerque</v>
          </cell>
          <cell r="C93" t="str">
            <v>NM</v>
          </cell>
          <cell r="D93" t="str">
            <v>87131</v>
          </cell>
          <cell r="E93" t="str">
            <v>Albuquerque, NM MSA</v>
          </cell>
        </row>
        <row r="94">
          <cell r="A94" t="str">
            <v>Temple U.</v>
          </cell>
          <cell r="B94" t="str">
            <v>Philadelphia</v>
          </cell>
          <cell r="C94" t="str">
            <v>PA</v>
          </cell>
          <cell r="D94" t="str">
            <v>19122</v>
          </cell>
          <cell r="E94" t="str">
            <v>Philadelphia-Camden-Wilmington, PA-NJ-DE-MD MSA</v>
          </cell>
        </row>
        <row r="95">
          <cell r="A95" t="str">
            <v>Mississippi State U.</v>
          </cell>
          <cell r="B95" t="str">
            <v>Mississippi State</v>
          </cell>
          <cell r="C95" t="str">
            <v>MS</v>
          </cell>
          <cell r="D95" t="str">
            <v>39762</v>
          </cell>
          <cell r="E95" t="str">
            <v>MS NONMETROPOLITAN AREA</v>
          </cell>
        </row>
        <row r="96">
          <cell r="A96" t="str">
            <v>U. California, Santa Barbara</v>
          </cell>
          <cell r="B96" t="str">
            <v>Santa Barbara</v>
          </cell>
          <cell r="C96" t="str">
            <v>CA</v>
          </cell>
          <cell r="D96" t="str">
            <v>93106</v>
          </cell>
          <cell r="E96" t="str">
            <v>Santa Barbara-Santa Maria-Goleta, CA MSA</v>
          </cell>
        </row>
        <row r="97">
          <cell r="A97" t="str">
            <v>SUNY, Stony Brook U.</v>
          </cell>
          <cell r="B97" t="str">
            <v>Stony Brook</v>
          </cell>
          <cell r="C97" t="str">
            <v>NY</v>
          </cell>
          <cell r="D97" t="str">
            <v>11794</v>
          </cell>
          <cell r="E97" t="str">
            <v>New York-Northern New Jersey-Long Island, NY-NJ-PA MSA</v>
          </cell>
        </row>
        <row r="98">
          <cell r="A98" t="str">
            <v>Virginia Commonwealth U.</v>
          </cell>
          <cell r="B98" t="str">
            <v>Richmond</v>
          </cell>
          <cell r="C98" t="str">
            <v>VA</v>
          </cell>
          <cell r="D98" t="str">
            <v>23284</v>
          </cell>
          <cell r="E98" t="str">
            <v>Richmond, VA MSA</v>
          </cell>
        </row>
        <row r="99">
          <cell r="A99" t="str">
            <v>Woods Hole Oceanographic Institution</v>
          </cell>
          <cell r="B99" t="str">
            <v>Woods Hole</v>
          </cell>
          <cell r="C99" t="str">
            <v>MA</v>
          </cell>
          <cell r="D99" t="str">
            <v>02543</v>
          </cell>
          <cell r="E99" t="str">
            <v>Barnstable Town, MA MSA</v>
          </cell>
        </row>
        <row r="100">
          <cell r="A100" t="str">
            <v>U. Central Florida</v>
          </cell>
          <cell r="B100" t="str">
            <v>Orlando</v>
          </cell>
          <cell r="C100" t="str">
            <v>FL</v>
          </cell>
          <cell r="D100" t="str">
            <v>32816</v>
          </cell>
          <cell r="E100" t="str">
            <v>Orlando-Kissimmee, FL MSA</v>
          </cell>
        </row>
        <row r="101">
          <cell r="A101" t="str">
            <v>U. Massachusetts, Amherst</v>
          </cell>
          <cell r="B101" t="str">
            <v>Amherst</v>
          </cell>
          <cell r="C101" t="str">
            <v>MA</v>
          </cell>
          <cell r="D101" t="str">
            <v>01003</v>
          </cell>
          <cell r="E101" t="str">
            <v>Springfield, MA MSA</v>
          </cell>
        </row>
        <row r="102">
          <cell r="A102" t="str">
            <v>Wayne State U.</v>
          </cell>
          <cell r="B102" t="str">
            <v>Detroit</v>
          </cell>
          <cell r="C102" t="str">
            <v>MI</v>
          </cell>
          <cell r="D102" t="str">
            <v>48202</v>
          </cell>
          <cell r="E102" t="str">
            <v>Detroit-Warren-Livonia, MI MSA</v>
          </cell>
        </row>
        <row r="103">
          <cell r="A103" t="str">
            <v>Dartmouth C.</v>
          </cell>
          <cell r="B103" t="str">
            <v>Hanover</v>
          </cell>
          <cell r="C103" t="str">
            <v>NH</v>
          </cell>
          <cell r="D103" t="str">
            <v>03755</v>
          </cell>
          <cell r="E103" t="str">
            <v>NH NONMETROPOLITAN AREA</v>
          </cell>
        </row>
        <row r="104">
          <cell r="A104" t="str">
            <v>U. South Carolina, Columbia</v>
          </cell>
          <cell r="B104" t="str">
            <v>Columbia</v>
          </cell>
          <cell r="C104" t="str">
            <v>SC</v>
          </cell>
          <cell r="D104" t="str">
            <v>29208</v>
          </cell>
          <cell r="E104" t="str">
            <v>Columbia, SC MSA</v>
          </cell>
        </row>
        <row r="105">
          <cell r="A105" t="str">
            <v>Medical C. Wisconsin</v>
          </cell>
          <cell r="B105" t="str">
            <v>Milwaukee</v>
          </cell>
          <cell r="C105" t="str">
            <v>WI</v>
          </cell>
          <cell r="D105" t="str">
            <v>53226</v>
          </cell>
          <cell r="E105" t="str">
            <v>Milwaukee-Waukesha-West Allis, WI MSA</v>
          </cell>
        </row>
        <row r="106">
          <cell r="A106" t="str">
            <v>U. Notre Dame</v>
          </cell>
          <cell r="B106" t="str">
            <v>Notre Dame</v>
          </cell>
          <cell r="C106" t="str">
            <v>IN</v>
          </cell>
          <cell r="D106" t="str">
            <v>46556</v>
          </cell>
          <cell r="E106" t="str">
            <v>South Bend-Mishawaka, IN-MI MSA</v>
          </cell>
        </row>
        <row r="107">
          <cell r="A107" t="str">
            <v>Kansas State U.</v>
          </cell>
          <cell r="B107" t="str">
            <v>Manhattan</v>
          </cell>
          <cell r="C107" t="str">
            <v>KS</v>
          </cell>
          <cell r="D107" t="str">
            <v>66506</v>
          </cell>
          <cell r="E107" t="str">
            <v>Manhattan, KS MSA</v>
          </cell>
        </row>
        <row r="108">
          <cell r="A108" t="str">
            <v>U. Louisville</v>
          </cell>
          <cell r="B108" t="str">
            <v>Louisville</v>
          </cell>
          <cell r="C108" t="str">
            <v>KY</v>
          </cell>
          <cell r="D108" t="str">
            <v>40292</v>
          </cell>
          <cell r="E108" t="str">
            <v>Louisville/Jefferson County, KY-IN MSA</v>
          </cell>
        </row>
        <row r="109">
          <cell r="A109" t="str">
            <v>Georgetown U.</v>
          </cell>
          <cell r="B109" t="str">
            <v>Washington</v>
          </cell>
          <cell r="C109" t="str">
            <v>DC</v>
          </cell>
          <cell r="D109" t="str">
            <v>20057</v>
          </cell>
          <cell r="E109" t="str">
            <v>Washington-Arlington-Alexandria, DC-VA-MD-WV MSA</v>
          </cell>
        </row>
        <row r="110">
          <cell r="A110" t="str">
            <v>U. Delaware</v>
          </cell>
          <cell r="B110" t="str">
            <v>Newark</v>
          </cell>
          <cell r="C110" t="str">
            <v>DE</v>
          </cell>
          <cell r="D110" t="str">
            <v>19716</v>
          </cell>
          <cell r="E110" t="str">
            <v>Philadelphia-Camden-Wilmington, PA-NJ-DE-MD MSA</v>
          </cell>
        </row>
        <row r="111">
          <cell r="A111" t="str">
            <v>Utah State U.</v>
          </cell>
          <cell r="B111" t="str">
            <v>Logan</v>
          </cell>
          <cell r="C111" t="str">
            <v>UT</v>
          </cell>
          <cell r="D111" t="str">
            <v>84322</v>
          </cell>
          <cell r="E111" t="str">
            <v>Logan, UT-ID MSA</v>
          </cell>
        </row>
        <row r="112">
          <cell r="A112" t="str">
            <v>U. Tennessee, Knoxville</v>
          </cell>
          <cell r="B112" t="str">
            <v>Knoxville</v>
          </cell>
          <cell r="C112" t="str">
            <v>TN</v>
          </cell>
          <cell r="D112" t="str">
            <v>37996</v>
          </cell>
          <cell r="E112" t="str">
            <v>Knoxville, TN MSA</v>
          </cell>
        </row>
        <row r="113">
          <cell r="A113" t="str">
            <v>U. Texas Medical Branch</v>
          </cell>
          <cell r="B113" t="str">
            <v>Galveston</v>
          </cell>
          <cell r="C113" t="str">
            <v>TX</v>
          </cell>
          <cell r="D113" t="str">
            <v>77555</v>
          </cell>
          <cell r="E113" t="str">
            <v>Houston-Sugar Land-Baytown, TX MSA</v>
          </cell>
        </row>
        <row r="114">
          <cell r="A114" t="str">
            <v>Wake Forest U.</v>
          </cell>
          <cell r="B114" t="str">
            <v>Winston Salem</v>
          </cell>
          <cell r="C114" t="str">
            <v>NC</v>
          </cell>
          <cell r="D114" t="str">
            <v>27109</v>
          </cell>
          <cell r="E114" t="str">
            <v>Winston-Salem, NC MSA</v>
          </cell>
        </row>
        <row r="115">
          <cell r="A115" t="str">
            <v>Clemson U.</v>
          </cell>
          <cell r="B115" t="str">
            <v>Clemson</v>
          </cell>
          <cell r="C115" t="str">
            <v>SC</v>
          </cell>
          <cell r="D115" t="str">
            <v>29634</v>
          </cell>
          <cell r="E115" t="str">
            <v>Greenville-Mauldin-Easley, SC MSA</v>
          </cell>
        </row>
        <row r="116">
          <cell r="A116" t="str">
            <v>U. Texas Health Science Center, San Antonio</v>
          </cell>
          <cell r="B116" t="str">
            <v>San Antonio</v>
          </cell>
          <cell r="C116" t="str">
            <v>TX</v>
          </cell>
          <cell r="D116" t="str">
            <v>78229</v>
          </cell>
          <cell r="E116" t="str">
            <v>San Antonio, TX MSA</v>
          </cell>
        </row>
        <row r="117">
          <cell r="A117" t="str">
            <v>West Virginia U.</v>
          </cell>
          <cell r="B117" t="str">
            <v>Morgantown</v>
          </cell>
          <cell r="C117" t="str">
            <v>WV</v>
          </cell>
          <cell r="D117" t="str">
            <v>26506</v>
          </cell>
          <cell r="E117" t="str">
            <v>Morgantown, WV MSA</v>
          </cell>
        </row>
        <row r="118">
          <cell r="A118" t="str">
            <v>Tufts U.</v>
          </cell>
          <cell r="B118" t="str">
            <v>Medford</v>
          </cell>
          <cell r="C118" t="str">
            <v>MA</v>
          </cell>
          <cell r="D118" t="str">
            <v>02155</v>
          </cell>
          <cell r="E118" t="str">
            <v>Boston-Cambridge-Quincy, MA-NH MSA</v>
          </cell>
        </row>
        <row r="119">
          <cell r="A119" t="str">
            <v>Texas Tech U.</v>
          </cell>
          <cell r="B119" t="str">
            <v>Lubbock</v>
          </cell>
          <cell r="C119" t="str">
            <v>TX</v>
          </cell>
          <cell r="D119" t="str">
            <v>79409</v>
          </cell>
          <cell r="E119" t="str">
            <v>Lubbock, TX MSA</v>
          </cell>
        </row>
        <row r="120">
          <cell r="A120" t="str">
            <v>Florida International U.</v>
          </cell>
          <cell r="B120" t="str">
            <v>Miami</v>
          </cell>
          <cell r="C120" t="str">
            <v>FL</v>
          </cell>
          <cell r="D120" t="str">
            <v>33199</v>
          </cell>
          <cell r="E120" t="str">
            <v>Miami-Fort Lauderdale-Pompano Beach, FL MSA</v>
          </cell>
        </row>
        <row r="121">
          <cell r="A121" t="str">
            <v>North Dakota State U.</v>
          </cell>
          <cell r="B121" t="str">
            <v>Fargo</v>
          </cell>
          <cell r="C121" t="str">
            <v>ND</v>
          </cell>
          <cell r="D121" t="str">
            <v>58102</v>
          </cell>
          <cell r="E121" t="str">
            <v>Fargo, ND-MN MSA</v>
          </cell>
        </row>
        <row r="122">
          <cell r="A122" t="str">
            <v>Tulane U.</v>
          </cell>
          <cell r="B122" t="str">
            <v>New Orleans</v>
          </cell>
          <cell r="C122" t="str">
            <v>LA</v>
          </cell>
          <cell r="D122" t="str">
            <v>70118</v>
          </cell>
          <cell r="E122" t="str">
            <v>New Orleans-Metairie-Kenner, LA MSA</v>
          </cell>
        </row>
        <row r="123">
          <cell r="A123" t="str">
            <v>U. California, Santa Cruz</v>
          </cell>
          <cell r="B123" t="str">
            <v>Santa Cruz</v>
          </cell>
          <cell r="C123" t="str">
            <v>CA</v>
          </cell>
          <cell r="D123" t="str">
            <v>95064</v>
          </cell>
          <cell r="E123" t="str">
            <v>Santa Cruz-Watsonville, CA MSA</v>
          </cell>
        </row>
        <row r="124">
          <cell r="A124" t="str">
            <v>U. Houston</v>
          </cell>
          <cell r="B124" t="str">
            <v>Houston</v>
          </cell>
          <cell r="C124" t="str">
            <v>TX</v>
          </cell>
          <cell r="D124" t="str">
            <v>77204</v>
          </cell>
          <cell r="E124" t="str">
            <v>Houston-Sugar Land-Baytown, TX MSA</v>
          </cell>
        </row>
        <row r="125">
          <cell r="A125" t="str">
            <v>U. New Hampshire</v>
          </cell>
          <cell r="B125" t="str">
            <v>Durham</v>
          </cell>
          <cell r="C125" t="str">
            <v>NH</v>
          </cell>
          <cell r="D125" t="str">
            <v>03824</v>
          </cell>
          <cell r="E125" t="str">
            <v>Boston-Cambridge-Quincy, MA-NH MSA</v>
          </cell>
        </row>
        <row r="126">
          <cell r="A126" t="str">
            <v>Rice U.</v>
          </cell>
          <cell r="B126" t="str">
            <v>Houston</v>
          </cell>
          <cell r="C126" t="str">
            <v>TX</v>
          </cell>
          <cell r="D126" t="str">
            <v>77005</v>
          </cell>
          <cell r="E126" t="str">
            <v>Houston-Sugar Land-Baytown, TX MSA</v>
          </cell>
        </row>
        <row r="127">
          <cell r="A127" t="str">
            <v>U. California, Riverside</v>
          </cell>
          <cell r="B127" t="str">
            <v>Riverside</v>
          </cell>
          <cell r="C127" t="str">
            <v>CA</v>
          </cell>
          <cell r="D127" t="str">
            <v>92521</v>
          </cell>
          <cell r="E127" t="str">
            <v>Riverside-San Bernardino-Ontario, CA MSA</v>
          </cell>
        </row>
        <row r="128">
          <cell r="A128" t="str">
            <v>U. Nebraska, Medical Center</v>
          </cell>
          <cell r="B128" t="str">
            <v>Omaha</v>
          </cell>
          <cell r="C128" t="str">
            <v>NE</v>
          </cell>
          <cell r="D128" t="str">
            <v>68198</v>
          </cell>
          <cell r="E128" t="str">
            <v>Omaha-Council Bluffs, NE-IA MSA</v>
          </cell>
        </row>
        <row r="129">
          <cell r="A129" t="str">
            <v>U. Alaska, Fairbanks</v>
          </cell>
          <cell r="B129" t="str">
            <v>Fairbanks</v>
          </cell>
          <cell r="C129" t="str">
            <v>AK</v>
          </cell>
          <cell r="D129" t="str">
            <v>99775</v>
          </cell>
          <cell r="E129" t="str">
            <v>Fairbanks, AK MSA</v>
          </cell>
        </row>
        <row r="130">
          <cell r="A130" t="str">
            <v>Georgia State U.</v>
          </cell>
          <cell r="B130" t="str">
            <v>Atlanta</v>
          </cell>
          <cell r="C130" t="str">
            <v>GA</v>
          </cell>
          <cell r="D130" t="str">
            <v>30302</v>
          </cell>
          <cell r="E130" t="str">
            <v>Atlanta-Sandy Springs-Marietta, GA MSA</v>
          </cell>
        </row>
        <row r="131">
          <cell r="A131" t="str">
            <v>Auburn U., Auburn</v>
          </cell>
          <cell r="B131" t="str">
            <v>Auburn</v>
          </cell>
          <cell r="C131" t="str">
            <v>AL</v>
          </cell>
          <cell r="D131" t="str">
            <v>36849</v>
          </cell>
          <cell r="E131" t="str">
            <v>Auburn-Opelika, AL MSA</v>
          </cell>
        </row>
        <row r="132">
          <cell r="A132" t="str">
            <v>U. Arkansas, Fayetteville</v>
          </cell>
          <cell r="B132" t="str">
            <v>Fayetteville</v>
          </cell>
          <cell r="C132" t="str">
            <v>AR</v>
          </cell>
          <cell r="D132" t="str">
            <v>72701</v>
          </cell>
          <cell r="E132" t="str">
            <v>Fayetteville-Springdale-Rogers, AR-MO MSA</v>
          </cell>
        </row>
        <row r="133">
          <cell r="A133" t="str">
            <v>U. Arkansas for Medical Sciences</v>
          </cell>
          <cell r="B133" t="str">
            <v>Little Rock</v>
          </cell>
          <cell r="C133" t="str">
            <v>AR</v>
          </cell>
          <cell r="D133" t="str">
            <v>72205</v>
          </cell>
          <cell r="E133" t="str">
            <v>Little Rock-North Little Rock-Conway, AR MSA</v>
          </cell>
        </row>
        <row r="134">
          <cell r="A134" t="str">
            <v>New Mexico State U.</v>
          </cell>
          <cell r="B134" t="str">
            <v>Las Cruces</v>
          </cell>
          <cell r="C134" t="str">
            <v>NM</v>
          </cell>
          <cell r="D134" t="str">
            <v>88003</v>
          </cell>
          <cell r="E134" t="str">
            <v>Las Cruces, NM MSA</v>
          </cell>
        </row>
        <row r="135">
          <cell r="A135" t="str">
            <v>Oklahoma State U., Stillwater</v>
          </cell>
          <cell r="B135" t="str">
            <v>Stillwater</v>
          </cell>
          <cell r="C135" t="str">
            <v>OK</v>
          </cell>
          <cell r="D135" t="str">
            <v>74078</v>
          </cell>
          <cell r="E135" t="str">
            <v>OK NONMETROPOLITAN AREA</v>
          </cell>
        </row>
        <row r="136">
          <cell r="A136" t="str">
            <v>Drexel U.</v>
          </cell>
          <cell r="B136" t="str">
            <v>Philadelphia</v>
          </cell>
          <cell r="C136" t="str">
            <v>PA</v>
          </cell>
          <cell r="D136" t="str">
            <v>19104</v>
          </cell>
          <cell r="E136" t="str">
            <v>Philadelphia-Camden-Wilmington, PA-NJ-DE-MD MSA</v>
          </cell>
        </row>
        <row r="137">
          <cell r="A137" t="str">
            <v>Northeastern U.</v>
          </cell>
          <cell r="B137" t="str">
            <v>Boston</v>
          </cell>
          <cell r="C137" t="str">
            <v>MA</v>
          </cell>
          <cell r="D137" t="str">
            <v>02115</v>
          </cell>
          <cell r="E137" t="str">
            <v>Boston-Cambridge-Quincy, MA-NH MSA</v>
          </cell>
        </row>
        <row r="138">
          <cell r="A138" t="str">
            <v>Thomas Jefferson U.</v>
          </cell>
          <cell r="B138" t="str">
            <v>Philadelphia</v>
          </cell>
          <cell r="C138" t="str">
            <v>PA</v>
          </cell>
          <cell r="D138" t="str">
            <v>19107</v>
          </cell>
          <cell r="E138" t="str">
            <v>Philadelphia-Camden-Wilmington, PA-NJ-DE-MD MSA</v>
          </cell>
        </row>
        <row r="139">
          <cell r="A139" t="str">
            <v>U. Vermont</v>
          </cell>
          <cell r="B139" t="str">
            <v>Burlington</v>
          </cell>
          <cell r="C139" t="str">
            <v>VT</v>
          </cell>
          <cell r="D139" t="str">
            <v>05405</v>
          </cell>
          <cell r="E139" t="str">
            <v>Burlington-South Burlington, VT MSA</v>
          </cell>
        </row>
        <row r="140">
          <cell r="A140" t="str">
            <v>SUNY, U. Albany</v>
          </cell>
          <cell r="B140" t="str">
            <v>Albany</v>
          </cell>
          <cell r="C140" t="str">
            <v>NY</v>
          </cell>
          <cell r="D140" t="str">
            <v>12222</v>
          </cell>
          <cell r="E140" t="str">
            <v>Albany-Schenectady-Troy, NY MSA</v>
          </cell>
        </row>
        <row r="141">
          <cell r="A141" t="str">
            <v>New Jersey Institute of Technology</v>
          </cell>
          <cell r="B141" t="str">
            <v>Newark</v>
          </cell>
          <cell r="C141" t="str">
            <v>NJ</v>
          </cell>
          <cell r="D141" t="str">
            <v>07102</v>
          </cell>
          <cell r="E141" t="str">
            <v>New York-Northern New Jersey-Long Island, NY-NJ-PA MSA</v>
          </cell>
        </row>
        <row r="142">
          <cell r="A142" t="str">
            <v>Montana State U., Bozeman</v>
          </cell>
          <cell r="B142" t="str">
            <v>Bozeman</v>
          </cell>
          <cell r="C142" t="str">
            <v>MT</v>
          </cell>
          <cell r="D142" t="str">
            <v>59717</v>
          </cell>
          <cell r="E142" t="str">
            <v>MT NONMETROPOLITAN AREA</v>
          </cell>
        </row>
        <row r="143">
          <cell r="A143" t="str">
            <v>George Mason U.</v>
          </cell>
          <cell r="B143" t="str">
            <v>Fairfax</v>
          </cell>
          <cell r="C143" t="str">
            <v>VA</v>
          </cell>
          <cell r="D143" t="str">
            <v>22030</v>
          </cell>
          <cell r="E143" t="str">
            <v>Washington-Arlington-Alexandria, DC-VA-MD-WV MSA</v>
          </cell>
        </row>
        <row r="144">
          <cell r="A144" t="str">
            <v>Rensselaer Polytechnic Institute</v>
          </cell>
          <cell r="B144" t="str">
            <v>Troy</v>
          </cell>
          <cell r="C144" t="str">
            <v>NY</v>
          </cell>
          <cell r="D144" t="str">
            <v>12180</v>
          </cell>
          <cell r="E144" t="str">
            <v>Albany-Schenectady-Troy, NY MSA</v>
          </cell>
        </row>
        <row r="145">
          <cell r="A145" t="str">
            <v>U. Texas, Dallas</v>
          </cell>
          <cell r="B145" t="str">
            <v>Richardson</v>
          </cell>
          <cell r="C145" t="str">
            <v>TX</v>
          </cell>
          <cell r="D145" t="str">
            <v>75080</v>
          </cell>
          <cell r="E145" t="str">
            <v>Dallas-Fort Worth-Arlington, TX MSA</v>
          </cell>
        </row>
        <row r="146">
          <cell r="A146" t="str">
            <v>U. Dayton</v>
          </cell>
          <cell r="B146" t="str">
            <v>Dayton</v>
          </cell>
          <cell r="C146" t="str">
            <v>OH</v>
          </cell>
          <cell r="D146" t="str">
            <v>45469</v>
          </cell>
          <cell r="E146" t="str">
            <v>Dayton, OH MSA</v>
          </cell>
        </row>
        <row r="147">
          <cell r="A147" t="str">
            <v>U. Idaho</v>
          </cell>
          <cell r="B147" t="str">
            <v>Moscow</v>
          </cell>
          <cell r="C147" t="str">
            <v>ID</v>
          </cell>
          <cell r="D147" t="str">
            <v>83844</v>
          </cell>
          <cell r="E147" t="str">
            <v>ID NONMETROPOLITAN AREA</v>
          </cell>
        </row>
        <row r="148">
          <cell r="A148" t="str">
            <v>U. Mississippi</v>
          </cell>
          <cell r="B148" t="str">
            <v>University</v>
          </cell>
          <cell r="C148" t="str">
            <v>MS</v>
          </cell>
          <cell r="D148" t="str">
            <v>38677</v>
          </cell>
          <cell r="E148" t="str">
            <v>MS NONMETROPOLITAN AREA</v>
          </cell>
        </row>
        <row r="149">
          <cell r="A149" t="str">
            <v>U. Rhode Island</v>
          </cell>
          <cell r="B149" t="str">
            <v>Kingston</v>
          </cell>
          <cell r="C149" t="str">
            <v>RI</v>
          </cell>
          <cell r="D149" t="str">
            <v>02881</v>
          </cell>
          <cell r="E149" t="str">
            <v>Providence-New Bedford-Fall River, RI-MA MSA</v>
          </cell>
        </row>
        <row r="150">
          <cell r="A150" t="str">
            <v>San Diego State U.</v>
          </cell>
          <cell r="B150" t="str">
            <v>San Diego</v>
          </cell>
          <cell r="C150" t="str">
            <v>CA</v>
          </cell>
          <cell r="D150" t="str">
            <v>92182</v>
          </cell>
          <cell r="E150" t="str">
            <v>San Diego-Carlsbad-San Marcos, CA MSA</v>
          </cell>
        </row>
        <row r="151">
          <cell r="A151" t="str">
            <v>U. Nevada, Reno</v>
          </cell>
          <cell r="B151" t="str">
            <v>Reno</v>
          </cell>
          <cell r="C151" t="str">
            <v>NV</v>
          </cell>
          <cell r="D151" t="str">
            <v>89557</v>
          </cell>
          <cell r="E151" t="str">
            <v>Reno-Sparks, NV MSA</v>
          </cell>
        </row>
        <row r="152">
          <cell r="A152" t="str">
            <v>U. Texas, El Paso</v>
          </cell>
          <cell r="B152" t="str">
            <v>El Paso</v>
          </cell>
          <cell r="C152" t="str">
            <v>TX</v>
          </cell>
          <cell r="D152" t="str">
            <v>79968</v>
          </cell>
          <cell r="E152" t="str">
            <v>El Paso, TX MSA</v>
          </cell>
        </row>
        <row r="153">
          <cell r="A153" t="str">
            <v>Naval Postgraduate School</v>
          </cell>
          <cell r="B153" t="str">
            <v>Monterey</v>
          </cell>
          <cell r="C153" t="str">
            <v>CA</v>
          </cell>
          <cell r="D153" t="str">
            <v>93943</v>
          </cell>
          <cell r="E153" t="str">
            <v>Salinas, CA MSA</v>
          </cell>
        </row>
        <row r="154">
          <cell r="A154" t="str">
            <v>U. Alabama, Huntsville</v>
          </cell>
          <cell r="B154" t="str">
            <v>Huntsville</v>
          </cell>
          <cell r="C154" t="str">
            <v>AL</v>
          </cell>
          <cell r="D154" t="str">
            <v>35899</v>
          </cell>
          <cell r="E154" t="str">
            <v>Huntsville, AL MSA</v>
          </cell>
        </row>
        <row r="155">
          <cell r="A155" t="str">
            <v>Cold Spring Harbor Laboratory</v>
          </cell>
          <cell r="B155" t="str">
            <v>Cold Spring Harbor</v>
          </cell>
          <cell r="C155" t="str">
            <v>NY</v>
          </cell>
          <cell r="D155" t="str">
            <v>11724</v>
          </cell>
          <cell r="E155" t="str">
            <v>New York-Northern New Jersey-Long Island, NY-NJ-PA MSA</v>
          </cell>
        </row>
        <row r="156">
          <cell r="A156" t="str">
            <v>SUNY, Binghamton U.</v>
          </cell>
          <cell r="B156" t="str">
            <v>Binghamton</v>
          </cell>
          <cell r="C156" t="str">
            <v>NY</v>
          </cell>
          <cell r="D156" t="str">
            <v>13902</v>
          </cell>
          <cell r="E156" t="str">
            <v>Binghamton, NY MSA</v>
          </cell>
        </row>
        <row r="157">
          <cell r="A157" t="str">
            <v>U. Oregon</v>
          </cell>
          <cell r="B157" t="str">
            <v>Eugene</v>
          </cell>
          <cell r="C157" t="str">
            <v>OR</v>
          </cell>
          <cell r="D157" t="str">
            <v>97403</v>
          </cell>
          <cell r="E157" t="str">
            <v>Eugene-Springfield, OR MSA</v>
          </cell>
        </row>
        <row r="158">
          <cell r="A158" t="str">
            <v>U. Maine</v>
          </cell>
          <cell r="B158" t="str">
            <v>Orono</v>
          </cell>
          <cell r="C158" t="str">
            <v>ME</v>
          </cell>
          <cell r="D158" t="str">
            <v>04469</v>
          </cell>
          <cell r="E158" t="str">
            <v>Bangor, ME MSA</v>
          </cell>
        </row>
        <row r="159">
          <cell r="A159" t="str">
            <v>Rush U.</v>
          </cell>
          <cell r="B159" t="str">
            <v>Chicago</v>
          </cell>
          <cell r="C159" t="str">
            <v>IL</v>
          </cell>
          <cell r="D159" t="str">
            <v>60612</v>
          </cell>
          <cell r="E159" t="str">
            <v>Chicago-Naperville-Joliet, IL-IN-WI MSA</v>
          </cell>
        </row>
        <row r="160">
          <cell r="A160" t="str">
            <v>U. Texas, Arlington</v>
          </cell>
          <cell r="B160" t="str">
            <v>Arlington</v>
          </cell>
          <cell r="C160" t="str">
            <v>TX</v>
          </cell>
          <cell r="D160" t="str">
            <v>76019</v>
          </cell>
          <cell r="E160" t="str">
            <v>Dallas-Fort Worth-Arlington, TX MSA</v>
          </cell>
        </row>
        <row r="161">
          <cell r="A161" t="str">
            <v>U. Louisiana, Lafayette</v>
          </cell>
          <cell r="B161" t="str">
            <v>Lafayette</v>
          </cell>
          <cell r="C161" t="str">
            <v>LA</v>
          </cell>
          <cell r="D161" t="str">
            <v>70503</v>
          </cell>
          <cell r="E161" t="str">
            <v>Lafayette, LA MSA</v>
          </cell>
        </row>
        <row r="162">
          <cell r="A162" t="str">
            <v>Brandeis U.</v>
          </cell>
          <cell r="B162" t="str">
            <v>Waltham</v>
          </cell>
          <cell r="C162" t="str">
            <v>MA</v>
          </cell>
          <cell r="D162" t="str">
            <v>02453</v>
          </cell>
          <cell r="E162" t="str">
            <v>Boston-Cambridge-Quincy, MA-NH MSA</v>
          </cell>
        </row>
        <row r="163">
          <cell r="A163" t="str">
            <v>U. Massachusetts, Lowell</v>
          </cell>
          <cell r="B163" t="str">
            <v>Lowell</v>
          </cell>
          <cell r="C163" t="str">
            <v>MA</v>
          </cell>
          <cell r="D163" t="str">
            <v>01854</v>
          </cell>
          <cell r="E163" t="str">
            <v>Boston-Cambridge-Quincy, MA-NH MSA</v>
          </cell>
        </row>
        <row r="164">
          <cell r="A164" t="str">
            <v>Syracuse U.</v>
          </cell>
          <cell r="B164" t="str">
            <v>Syracuse</v>
          </cell>
          <cell r="C164" t="str">
            <v>NY</v>
          </cell>
          <cell r="D164" t="str">
            <v>13244</v>
          </cell>
          <cell r="E164" t="str">
            <v>Syracuse, NY MSA</v>
          </cell>
        </row>
        <row r="165">
          <cell r="A165" t="str">
            <v>Michigan Technological U.</v>
          </cell>
          <cell r="B165" t="str">
            <v>Houghton</v>
          </cell>
          <cell r="C165" t="str">
            <v>MI</v>
          </cell>
          <cell r="D165" t="str">
            <v>49931</v>
          </cell>
          <cell r="E165" t="str">
            <v>MI NONMETROPOLITAN AREA</v>
          </cell>
        </row>
        <row r="166">
          <cell r="A166" t="str">
            <v>U. Maryland, Baltimore County</v>
          </cell>
          <cell r="B166" t="str">
            <v>Baltimore</v>
          </cell>
          <cell r="C166" t="str">
            <v>MD</v>
          </cell>
          <cell r="D166" t="str">
            <v>21250</v>
          </cell>
          <cell r="E166" t="str">
            <v>Baltimore-Towson, MD MSA</v>
          </cell>
        </row>
        <row r="167">
          <cell r="A167" t="str">
            <v>Georgia Regents U.</v>
          </cell>
          <cell r="B167" t="str">
            <v>Augusta</v>
          </cell>
          <cell r="C167" t="str">
            <v>GA</v>
          </cell>
          <cell r="D167" t="str">
            <v>30912</v>
          </cell>
          <cell r="E167" t="str">
            <v>Augusta-Richmond County, GA-SC MSA</v>
          </cell>
        </row>
        <row r="168">
          <cell r="A168" t="str">
            <v>U. Tennessee, Knoxville, Institute of Agriculture</v>
          </cell>
          <cell r="B168" t="str">
            <v>Knoxville</v>
          </cell>
          <cell r="C168" t="str">
            <v>TN</v>
          </cell>
          <cell r="D168" t="str">
            <v>37996</v>
          </cell>
          <cell r="E168" t="str">
            <v>Knoxville, TN MSA</v>
          </cell>
        </row>
        <row r="169">
          <cell r="A169" t="str">
            <v>U. Tennessee, Health Science Center</v>
          </cell>
          <cell r="B169" t="str">
            <v>Memphis</v>
          </cell>
          <cell r="C169" t="str">
            <v>TN</v>
          </cell>
          <cell r="D169" t="str">
            <v>38163</v>
          </cell>
          <cell r="E169" t="str">
            <v>Memphis, TN-AR-MS MSA</v>
          </cell>
        </row>
        <row r="170">
          <cell r="A170" t="str">
            <v>Old Dominion U.</v>
          </cell>
          <cell r="B170" t="str">
            <v>Norfolk</v>
          </cell>
          <cell r="C170" t="str">
            <v>VA</v>
          </cell>
          <cell r="D170" t="str">
            <v>23529</v>
          </cell>
          <cell r="E170" t="str">
            <v>Virginia Beach-Norfolk-Newport News, VA-NC MSA</v>
          </cell>
        </row>
        <row r="171">
          <cell r="A171" t="str">
            <v>U. North Dakota</v>
          </cell>
          <cell r="B171" t="str">
            <v>Grand Forks</v>
          </cell>
          <cell r="C171" t="str">
            <v>ND</v>
          </cell>
          <cell r="D171" t="str">
            <v>58202</v>
          </cell>
          <cell r="E171" t="str">
            <v>Grand Forks, ND-MN MSA</v>
          </cell>
        </row>
        <row r="172">
          <cell r="A172" t="str">
            <v>U. Wisconsin-Milwaukee</v>
          </cell>
          <cell r="B172" t="str">
            <v>Milwaukee</v>
          </cell>
          <cell r="C172" t="str">
            <v>WI</v>
          </cell>
          <cell r="D172" t="str">
            <v>53201</v>
          </cell>
          <cell r="E172" t="str">
            <v>Milwaukee-Waukesha-West Allis, WI MSA</v>
          </cell>
        </row>
        <row r="173">
          <cell r="A173" t="str">
            <v>U. Massachusetts, Boston</v>
          </cell>
          <cell r="B173" t="str">
            <v>Boston</v>
          </cell>
          <cell r="C173" t="str">
            <v>MA</v>
          </cell>
          <cell r="D173" t="str">
            <v>02125</v>
          </cell>
          <cell r="E173" t="str">
            <v>Boston-Cambridge-Quincy, MA-NH MSA</v>
          </cell>
        </row>
        <row r="174">
          <cell r="A174" t="str">
            <v>C. of William and Mary and Virginia Institute of Marine Science</v>
          </cell>
          <cell r="B174" t="str">
            <v>Williamsburg</v>
          </cell>
          <cell r="C174" t="str">
            <v>VA</v>
          </cell>
          <cell r="D174" t="str">
            <v>23187</v>
          </cell>
          <cell r="E174" t="str">
            <v>Virginia Beach-Norfolk-Newport News, VA-NC MSA</v>
          </cell>
        </row>
        <row r="175">
          <cell r="A175" t="str">
            <v>Ohio U.</v>
          </cell>
          <cell r="B175" t="str">
            <v>Athens</v>
          </cell>
          <cell r="C175" t="str">
            <v>OH</v>
          </cell>
          <cell r="D175" t="str">
            <v>45701</v>
          </cell>
          <cell r="E175" t="str">
            <v>OH NONMETROPOLITAN AREA</v>
          </cell>
        </row>
        <row r="176">
          <cell r="A176" t="str">
            <v>U. Montana, Missoula</v>
          </cell>
          <cell r="B176" t="str">
            <v>Missoula</v>
          </cell>
          <cell r="C176" t="str">
            <v>MT</v>
          </cell>
          <cell r="D176" t="str">
            <v>59812</v>
          </cell>
          <cell r="E176" t="str">
            <v>Missoula, MT MSA</v>
          </cell>
        </row>
        <row r="177">
          <cell r="A177" t="str">
            <v>Wichita State U.</v>
          </cell>
          <cell r="B177" t="str">
            <v>Wichita</v>
          </cell>
          <cell r="C177" t="str">
            <v>KS</v>
          </cell>
          <cell r="D177" t="str">
            <v>67260</v>
          </cell>
          <cell r="E177" t="str">
            <v>Wichita, KS MSA</v>
          </cell>
        </row>
        <row r="178">
          <cell r="A178" t="str">
            <v>U. Akron</v>
          </cell>
          <cell r="B178" t="str">
            <v>Akron</v>
          </cell>
          <cell r="C178" t="str">
            <v>OH</v>
          </cell>
          <cell r="D178" t="str">
            <v>44325</v>
          </cell>
          <cell r="E178" t="str">
            <v>Akron, OH MSA</v>
          </cell>
        </row>
        <row r="179">
          <cell r="A179" t="str">
            <v>South Dakota State U.</v>
          </cell>
          <cell r="B179" t="str">
            <v>Brookings</v>
          </cell>
          <cell r="C179" t="str">
            <v>SD</v>
          </cell>
          <cell r="D179" t="str">
            <v>57007</v>
          </cell>
          <cell r="E179" t="str">
            <v>SD NONMETROPOLITAN AREA</v>
          </cell>
        </row>
        <row r="180">
          <cell r="A180" t="str">
            <v>Colorado School of Mines</v>
          </cell>
          <cell r="B180" t="str">
            <v>Golden</v>
          </cell>
          <cell r="C180" t="str">
            <v>CO</v>
          </cell>
          <cell r="D180" t="str">
            <v>80401</v>
          </cell>
          <cell r="E180" t="str">
            <v>Denver-Aurora, CO MSA</v>
          </cell>
        </row>
        <row r="181">
          <cell r="A181" t="str">
            <v>American U.</v>
          </cell>
          <cell r="B181" t="str">
            <v>Washington</v>
          </cell>
          <cell r="C181" t="str">
            <v>DC</v>
          </cell>
          <cell r="D181" t="str">
            <v>20016</v>
          </cell>
          <cell r="E181" t="str">
            <v>Washington-Arlington-Alexandria, DC-VA-MD-WV MSA</v>
          </cell>
        </row>
        <row r="182">
          <cell r="A182" t="str">
            <v>U. Alabama, Tuscaloosa</v>
          </cell>
          <cell r="B182" t="str">
            <v>Tuscaloosa</v>
          </cell>
          <cell r="C182" t="str">
            <v>AL</v>
          </cell>
          <cell r="D182" t="str">
            <v>35487</v>
          </cell>
          <cell r="E182" t="str">
            <v>Tuscaloosa, AL MSA</v>
          </cell>
        </row>
        <row r="183">
          <cell r="A183" t="str">
            <v>Cleveland State U.</v>
          </cell>
          <cell r="B183" t="str">
            <v>Cleveland</v>
          </cell>
          <cell r="C183" t="str">
            <v>OH</v>
          </cell>
          <cell r="D183" t="str">
            <v>44115</v>
          </cell>
          <cell r="E183" t="str">
            <v>Cleveland-Elyria-Mentor, OH MSA</v>
          </cell>
        </row>
        <row r="184">
          <cell r="A184" t="str">
            <v>Southern Illinois U., Carbondale</v>
          </cell>
          <cell r="B184" t="str">
            <v>Carbondale</v>
          </cell>
          <cell r="C184" t="str">
            <v>IL</v>
          </cell>
          <cell r="D184" t="str">
            <v>62901</v>
          </cell>
          <cell r="E184" t="str">
            <v>IL NONMETROPOLITAN AREA</v>
          </cell>
        </row>
        <row r="185">
          <cell r="A185" t="str">
            <v>U. Wyoming</v>
          </cell>
          <cell r="B185" t="str">
            <v>Laramie</v>
          </cell>
          <cell r="C185" t="str">
            <v>WY</v>
          </cell>
          <cell r="D185" t="str">
            <v>82071</v>
          </cell>
          <cell r="E185" t="str">
            <v>WY NONMETROPOLITAN AREA</v>
          </cell>
        </row>
        <row r="186">
          <cell r="A186" t="str">
            <v>Indiana U.-Purdue U., Indianapolis</v>
          </cell>
          <cell r="B186" t="str">
            <v>Indianapolis</v>
          </cell>
          <cell r="C186" t="str">
            <v>IN</v>
          </cell>
          <cell r="D186" t="str">
            <v>46202</v>
          </cell>
          <cell r="E186" t="str">
            <v>Indianapolis-Carmel, IN MSA</v>
          </cell>
        </row>
        <row r="187">
          <cell r="A187" t="str">
            <v>U. Texas, San Antonio</v>
          </cell>
          <cell r="B187" t="str">
            <v>San Antonio</v>
          </cell>
          <cell r="C187" t="str">
            <v>TX</v>
          </cell>
          <cell r="D187" t="str">
            <v>78249</v>
          </cell>
          <cell r="E187" t="str">
            <v>San Antonio, TX MSA</v>
          </cell>
        </row>
        <row r="188">
          <cell r="A188" t="str">
            <v>Wright State U.</v>
          </cell>
          <cell r="B188" t="str">
            <v>Dayton</v>
          </cell>
          <cell r="C188" t="str">
            <v>OH</v>
          </cell>
          <cell r="D188" t="str">
            <v>45435</v>
          </cell>
          <cell r="E188" t="str">
            <v>Dayton, OH MSA</v>
          </cell>
        </row>
        <row r="189">
          <cell r="A189" t="str">
            <v>Portland State U.</v>
          </cell>
          <cell r="B189" t="str">
            <v>Portland</v>
          </cell>
          <cell r="C189" t="str">
            <v>OR</v>
          </cell>
          <cell r="D189" t="str">
            <v>97207</v>
          </cell>
          <cell r="E189" t="str">
            <v>Portland-Vancouver-Beaverton, OR-WA MSA</v>
          </cell>
        </row>
        <row r="190">
          <cell r="A190" t="str">
            <v>CUNY, City C.</v>
          </cell>
          <cell r="B190" t="str">
            <v>New York</v>
          </cell>
          <cell r="C190" t="str">
            <v>NY</v>
          </cell>
          <cell r="D190" t="str">
            <v>10031</v>
          </cell>
          <cell r="E190" t="str">
            <v>New York-Northern New Jersey-Long Island, NY-NJ-PA MSA</v>
          </cell>
        </row>
        <row r="191">
          <cell r="A191" t="str">
            <v>U. Toledo</v>
          </cell>
          <cell r="B191" t="str">
            <v>Toledo</v>
          </cell>
          <cell r="C191" t="str">
            <v>OH</v>
          </cell>
          <cell r="D191" t="str">
            <v>43606</v>
          </cell>
          <cell r="E191" t="str">
            <v>Toledo, OH MSA</v>
          </cell>
        </row>
        <row r="192">
          <cell r="A192" t="str">
            <v>U. Maryland Center for Environmental Science</v>
          </cell>
          <cell r="B192" t="str">
            <v>Cambridge</v>
          </cell>
          <cell r="C192" t="str">
            <v>MD</v>
          </cell>
          <cell r="D192" t="str">
            <v>21613</v>
          </cell>
          <cell r="E192" t="str">
            <v>MD NONMETROPOLITAN AREA</v>
          </cell>
        </row>
        <row r="193">
          <cell r="A193" t="str">
            <v>U. Southern Mississippi</v>
          </cell>
          <cell r="B193" t="str">
            <v>Hattiesburg</v>
          </cell>
          <cell r="C193" t="str">
            <v>MS</v>
          </cell>
          <cell r="D193" t="str">
            <v>39406</v>
          </cell>
          <cell r="E193" t="str">
            <v>Hattiesburg, MS MSA</v>
          </cell>
        </row>
        <row r="194">
          <cell r="A194" t="str">
            <v>Loyola U., Chicago</v>
          </cell>
          <cell r="B194" t="str">
            <v>Maywood</v>
          </cell>
          <cell r="C194" t="str">
            <v>IL</v>
          </cell>
          <cell r="D194" t="str">
            <v>60660</v>
          </cell>
          <cell r="E194" t="str">
            <v>Chicago-Naperville-Joliet, IL-IN-WI MSA</v>
          </cell>
        </row>
        <row r="195">
          <cell r="A195" t="str">
            <v>U. California, Office of the President</v>
          </cell>
          <cell r="B195" t="str">
            <v>Oakland</v>
          </cell>
          <cell r="C195" t="str">
            <v>CA</v>
          </cell>
          <cell r="D195" t="str">
            <v>94607</v>
          </cell>
          <cell r="E195" t="str">
            <v>San Francisco-Oakland-Fremont, CA MSA</v>
          </cell>
        </row>
        <row r="196">
          <cell r="A196" t="str">
            <v>Boston C.</v>
          </cell>
          <cell r="B196" t="str">
            <v>Chestnut Hill</v>
          </cell>
          <cell r="C196" t="str">
            <v>MA</v>
          </cell>
          <cell r="D196" t="str">
            <v>02467</v>
          </cell>
          <cell r="E196" t="str">
            <v>Boston-Cambridge-Quincy, MA-NH MSA</v>
          </cell>
        </row>
        <row r="197">
          <cell r="A197" t="str">
            <v>Texas State U.</v>
          </cell>
          <cell r="B197" t="str">
            <v>San Marcos</v>
          </cell>
          <cell r="C197" t="str">
            <v>TX</v>
          </cell>
          <cell r="D197" t="str">
            <v>78666</v>
          </cell>
          <cell r="E197" t="str">
            <v>Austin-Round Rock, TX MSA</v>
          </cell>
        </row>
        <row r="198">
          <cell r="A198" t="str">
            <v>Howard U.</v>
          </cell>
          <cell r="B198" t="str">
            <v>Washington</v>
          </cell>
          <cell r="C198" t="str">
            <v>DC</v>
          </cell>
          <cell r="D198" t="str">
            <v>20059</v>
          </cell>
          <cell r="E198" t="str">
            <v>Washington-Arlington-Alexandria, DC-VA-MD-WV MSA</v>
          </cell>
        </row>
        <row r="199">
          <cell r="A199" t="str">
            <v>Louisiana State U., Health Sciences Center – New Orleans</v>
          </cell>
          <cell r="B199" t="str">
            <v>New Orleans</v>
          </cell>
          <cell r="C199" t="str">
            <v>LA</v>
          </cell>
          <cell r="D199" t="str">
            <v>70112</v>
          </cell>
          <cell r="E199" t="str">
            <v>New Orleans-Metairie-Kenner, LA MSA</v>
          </cell>
        </row>
        <row r="200">
          <cell r="A200" t="str">
            <v>U. Memphis</v>
          </cell>
          <cell r="B200" t="str">
            <v>Memphis</v>
          </cell>
          <cell r="C200" t="str">
            <v>TN</v>
          </cell>
          <cell r="D200" t="str">
            <v>38152</v>
          </cell>
          <cell r="E200" t="str">
            <v>Memphis, TN-AR-MS MSA</v>
          </cell>
        </row>
        <row r="201">
          <cell r="A201" t="str">
            <v>Florida A&amp;M U.</v>
          </cell>
          <cell r="B201" t="str">
            <v>Tallahassee</v>
          </cell>
          <cell r="C201" t="str">
            <v>FL</v>
          </cell>
          <cell r="D201" t="str">
            <v>32307</v>
          </cell>
          <cell r="E201" t="str">
            <v>Tallahassee, FL MSA</v>
          </cell>
        </row>
        <row r="202">
          <cell r="A202" t="str">
            <v>U. North Texas, Health Science Center</v>
          </cell>
          <cell r="B202" t="str">
            <v>Fort Worth</v>
          </cell>
          <cell r="C202" t="str">
            <v>TX</v>
          </cell>
          <cell r="D202" t="str">
            <v>76107</v>
          </cell>
          <cell r="E202" t="str">
            <v>Dallas-Fort Worth-Arlington, TX MSA</v>
          </cell>
        </row>
        <row r="203">
          <cell r="A203" t="str">
            <v>San Jose State U.</v>
          </cell>
          <cell r="B203" t="str">
            <v>San Jose</v>
          </cell>
          <cell r="C203" t="str">
            <v>CA</v>
          </cell>
          <cell r="D203" t="str">
            <v>95192</v>
          </cell>
          <cell r="E203" t="str">
            <v>San Jose-Sunnyvale-Santa Clara, CA MSA</v>
          </cell>
        </row>
        <row r="204">
          <cell r="A204" t="str">
            <v>Saint Louis U.</v>
          </cell>
          <cell r="B204" t="str">
            <v>St Louis</v>
          </cell>
          <cell r="C204" t="str">
            <v>MO</v>
          </cell>
          <cell r="D204" t="str">
            <v>63103</v>
          </cell>
          <cell r="E204" t="str">
            <v>St. Louis, MO-IL MSA</v>
          </cell>
        </row>
        <row r="205">
          <cell r="A205" t="str">
            <v>U. South Alabama</v>
          </cell>
          <cell r="B205" t="str">
            <v>Mobile</v>
          </cell>
          <cell r="C205" t="str">
            <v>AL</v>
          </cell>
          <cell r="D205" t="str">
            <v>36688</v>
          </cell>
          <cell r="E205" t="str">
            <v>Mobile, AL MSA</v>
          </cell>
        </row>
        <row r="206">
          <cell r="A206" t="str">
            <v>U. North Texas, Denton</v>
          </cell>
          <cell r="B206" t="str">
            <v>Denton</v>
          </cell>
          <cell r="C206" t="str">
            <v>TX</v>
          </cell>
          <cell r="D206" t="str">
            <v>76203</v>
          </cell>
          <cell r="E206" t="str">
            <v>Dallas-Fort Worth-Arlington, TX MSA</v>
          </cell>
        </row>
        <row r="207">
          <cell r="A207" t="str">
            <v>U. Puerto Rico, Medical Sciences Campus</v>
          </cell>
          <cell r="B207" t="str">
            <v>San Juan</v>
          </cell>
          <cell r="C207" t="str">
            <v>PR</v>
          </cell>
          <cell r="D207" t="str">
            <v>00936</v>
          </cell>
          <cell r="E207" t="str">
            <v>San Juan-Caguas-Guaynabo, PR MSA</v>
          </cell>
        </row>
        <row r="208">
          <cell r="A208" t="str">
            <v>Eastern Virginia Medical School</v>
          </cell>
          <cell r="B208" t="str">
            <v>Norfolk</v>
          </cell>
          <cell r="C208" t="str">
            <v>VA</v>
          </cell>
          <cell r="D208" t="str">
            <v>23501</v>
          </cell>
          <cell r="E208" t="str">
            <v>Virginia Beach-Norfolk-Newport News, VA-NC MSA</v>
          </cell>
        </row>
        <row r="209">
          <cell r="A209" t="str">
            <v>U. Nevada, Las Vegas</v>
          </cell>
          <cell r="B209" t="str">
            <v>Las Vegas</v>
          </cell>
          <cell r="C209" t="str">
            <v>NV</v>
          </cell>
          <cell r="D209" t="str">
            <v>89154</v>
          </cell>
          <cell r="E209" t="str">
            <v>Las Vegas-Paradise, NV MSA</v>
          </cell>
        </row>
        <row r="210">
          <cell r="A210" t="str">
            <v>Van Andel Institute</v>
          </cell>
          <cell r="B210" t="str">
            <v>Grand Rapids</v>
          </cell>
          <cell r="C210" t="str">
            <v>MI</v>
          </cell>
          <cell r="D210" t="str">
            <v>49503</v>
          </cell>
          <cell r="E210" t="str">
            <v>Grand Rapids-Wyoming, MI MSA</v>
          </cell>
        </row>
        <row r="211">
          <cell r="A211" t="str">
            <v>Rochester Institute of Technology</v>
          </cell>
          <cell r="B211" t="str">
            <v>Rochester</v>
          </cell>
          <cell r="C211" t="str">
            <v>NY</v>
          </cell>
          <cell r="D211" t="str">
            <v>14623</v>
          </cell>
          <cell r="E211" t="str">
            <v>Rochester, NY MSA</v>
          </cell>
        </row>
        <row r="212">
          <cell r="A212" t="str">
            <v>Texas Tech U., Health Sciences Center</v>
          </cell>
          <cell r="B212" t="str">
            <v>Lubbock</v>
          </cell>
          <cell r="C212" t="str">
            <v>TX</v>
          </cell>
          <cell r="D212" t="str">
            <v>79430</v>
          </cell>
          <cell r="E212" t="str">
            <v>Lubbock, TX MSA</v>
          </cell>
        </row>
        <row r="213">
          <cell r="A213" t="str">
            <v>Brigham Young U., Provo</v>
          </cell>
          <cell r="B213" t="str">
            <v>Provo</v>
          </cell>
          <cell r="C213" t="str">
            <v>UT</v>
          </cell>
          <cell r="D213" t="str">
            <v>84602</v>
          </cell>
          <cell r="E213" t="str">
            <v>Provo-Orem, UT MSA</v>
          </cell>
        </row>
        <row r="214">
          <cell r="A214" t="str">
            <v>U.S. Air Force Academy</v>
          </cell>
          <cell r="B214" t="str">
            <v>USAF Academy</v>
          </cell>
          <cell r="C214" t="str">
            <v>CO</v>
          </cell>
          <cell r="D214" t="str">
            <v>80840</v>
          </cell>
          <cell r="E214" t="str">
            <v>Colorado Springs, CO MSA</v>
          </cell>
        </row>
        <row r="215">
          <cell r="A215" t="str">
            <v>Kent State U.</v>
          </cell>
          <cell r="B215" t="str">
            <v>Kent</v>
          </cell>
          <cell r="C215" t="str">
            <v>OH</v>
          </cell>
          <cell r="D215" t="str">
            <v>44240</v>
          </cell>
          <cell r="E215" t="str">
            <v>Akron, OH MSA</v>
          </cell>
        </row>
        <row r="216">
          <cell r="A216" t="str">
            <v>Lehigh U.</v>
          </cell>
          <cell r="B216" t="str">
            <v>Bethlehem</v>
          </cell>
          <cell r="C216" t="str">
            <v>PA</v>
          </cell>
          <cell r="D216" t="str">
            <v>18015</v>
          </cell>
          <cell r="E216" t="str">
            <v>Allentown-Bethlehem-Easton, PA-NJ MSA</v>
          </cell>
        </row>
        <row r="217">
          <cell r="A217" t="str">
            <v>CUNY, Hunter C.</v>
          </cell>
          <cell r="B217" t="str">
            <v>New York</v>
          </cell>
          <cell r="C217" t="str">
            <v>NY</v>
          </cell>
          <cell r="D217" t="str">
            <v>10065</v>
          </cell>
          <cell r="E217" t="str">
            <v>New York-Northern New Jersey-Long Island, NY-NJ-PA MSA</v>
          </cell>
        </row>
        <row r="218">
          <cell r="A218" t="str">
            <v>Worcester Polytechnic Institute</v>
          </cell>
          <cell r="B218" t="str">
            <v>Worcester</v>
          </cell>
          <cell r="C218" t="str">
            <v>MA</v>
          </cell>
          <cell r="D218" t="str">
            <v>01609</v>
          </cell>
          <cell r="E218" t="str">
            <v>Worcester, MA MSA</v>
          </cell>
        </row>
        <row r="219">
          <cell r="A219" t="str">
            <v>Missouri U. of Science and Technology</v>
          </cell>
          <cell r="B219" t="str">
            <v>Rolla</v>
          </cell>
          <cell r="C219" t="str">
            <v>MO</v>
          </cell>
          <cell r="D219" t="str">
            <v>65409</v>
          </cell>
          <cell r="E219" t="str">
            <v>MO NONMETROPOLITAN AREA</v>
          </cell>
        </row>
        <row r="220">
          <cell r="A220" t="str">
            <v>Northern Arizona U.</v>
          </cell>
          <cell r="B220" t="str">
            <v>Flagstaff</v>
          </cell>
          <cell r="C220" t="str">
            <v>AZ</v>
          </cell>
          <cell r="D220" t="str">
            <v>86011</v>
          </cell>
          <cell r="E220" t="str">
            <v>Flagstaff, AZ MSA</v>
          </cell>
        </row>
        <row r="221">
          <cell r="A221" t="str">
            <v>North Carolina Agricultural and Technical State U.</v>
          </cell>
          <cell r="B221" t="str">
            <v>Greensboro</v>
          </cell>
          <cell r="C221" t="str">
            <v>NC</v>
          </cell>
          <cell r="D221" t="str">
            <v>27411</v>
          </cell>
          <cell r="E221" t="str">
            <v>Greensboro-High Point, NC MSA</v>
          </cell>
        </row>
        <row r="222">
          <cell r="A222" t="str">
            <v>Illinois Institute of Technology</v>
          </cell>
          <cell r="B222" t="str">
            <v>Chicago</v>
          </cell>
          <cell r="C222" t="str">
            <v>IL</v>
          </cell>
          <cell r="D222" t="str">
            <v>60616</v>
          </cell>
          <cell r="E222" t="str">
            <v>Chicago-Naperville-Joliet, IL-IN-WI MSA</v>
          </cell>
        </row>
        <row r="223">
          <cell r="A223" t="str">
            <v>Stevens Institute of Technology</v>
          </cell>
          <cell r="B223" t="str">
            <v>Hoboken</v>
          </cell>
          <cell r="C223" t="str">
            <v>NJ</v>
          </cell>
          <cell r="D223" t="str">
            <v>07030</v>
          </cell>
          <cell r="E223" t="str">
            <v>New York-Northern New Jersey-Long Island, NY-NJ-PA MSA</v>
          </cell>
        </row>
        <row r="224">
          <cell r="A224" t="str">
            <v>Morehouse School of Medicine</v>
          </cell>
          <cell r="B224" t="str">
            <v>Atlanta</v>
          </cell>
          <cell r="C224" t="str">
            <v>GA</v>
          </cell>
          <cell r="D224" t="str">
            <v>30310</v>
          </cell>
          <cell r="E224" t="str">
            <v>Atlanta-Sandy Springs-Marietta, GA MSA</v>
          </cell>
        </row>
        <row r="225">
          <cell r="A225" t="str">
            <v>Mercer U.</v>
          </cell>
          <cell r="B225" t="str">
            <v>Macon</v>
          </cell>
          <cell r="C225" t="str">
            <v>GA</v>
          </cell>
          <cell r="D225" t="str">
            <v>31207</v>
          </cell>
          <cell r="E225" t="str">
            <v>Macon, GA MSA</v>
          </cell>
        </row>
        <row r="226">
          <cell r="A226" t="str">
            <v>SUNY, Upstate Medical U.</v>
          </cell>
          <cell r="B226" t="str">
            <v>Syracuse</v>
          </cell>
          <cell r="C226" t="str">
            <v>NY</v>
          </cell>
          <cell r="D226" t="str">
            <v>13210</v>
          </cell>
          <cell r="E226" t="str">
            <v>Syracuse, NY MSA</v>
          </cell>
        </row>
        <row r="227">
          <cell r="A227" t="str">
            <v>Boise State U.</v>
          </cell>
          <cell r="B227" t="str">
            <v>Boise</v>
          </cell>
          <cell r="C227" t="str">
            <v>ID</v>
          </cell>
          <cell r="D227" t="str">
            <v>83725</v>
          </cell>
          <cell r="E227" t="str">
            <v>Boise City-Nampa, ID MSA</v>
          </cell>
        </row>
        <row r="228">
          <cell r="A228" t="str">
            <v>U. West Florida</v>
          </cell>
          <cell r="B228" t="str">
            <v>Pensacola</v>
          </cell>
          <cell r="C228" t="str">
            <v>FL</v>
          </cell>
          <cell r="D228" t="str">
            <v>32514</v>
          </cell>
          <cell r="E228" t="str">
            <v>Pensacola-Ferry Pass-Brent, FL MSA</v>
          </cell>
        </row>
        <row r="229">
          <cell r="A229" t="str">
            <v>U. California, Merced</v>
          </cell>
          <cell r="B229" t="str">
            <v>Merced</v>
          </cell>
          <cell r="C229" t="str">
            <v>CA</v>
          </cell>
          <cell r="D229" t="str">
            <v>95343</v>
          </cell>
          <cell r="E229" t="str">
            <v>Merced, CA MSA</v>
          </cell>
        </row>
        <row r="230">
          <cell r="A230" t="str">
            <v>Southern Methodist U.</v>
          </cell>
          <cell r="B230" t="str">
            <v>Dallas</v>
          </cell>
          <cell r="C230" t="str">
            <v>TX</v>
          </cell>
          <cell r="D230" t="str">
            <v>75275</v>
          </cell>
          <cell r="E230" t="str">
            <v>Dallas-Fort Worth-Arlington, TX MSA</v>
          </cell>
        </row>
        <row r="231">
          <cell r="A231" t="str">
            <v>Alabama A&amp;M U.</v>
          </cell>
          <cell r="B231" t="str">
            <v>Normal</v>
          </cell>
          <cell r="C231" t="str">
            <v>AL</v>
          </cell>
          <cell r="D231" t="str">
            <v>35762</v>
          </cell>
          <cell r="E231" t="str">
            <v>Huntsville, AL MSA</v>
          </cell>
        </row>
        <row r="232">
          <cell r="A232" t="str">
            <v>SUNY, Downstate Medical Center</v>
          </cell>
          <cell r="B232" t="str">
            <v>Brooklyn</v>
          </cell>
          <cell r="C232" t="str">
            <v>NY</v>
          </cell>
          <cell r="D232" t="str">
            <v>11203</v>
          </cell>
          <cell r="E232" t="str">
            <v>New York-Northern New Jersey-Long Island, NY-NJ-PA MSA</v>
          </cell>
        </row>
        <row r="233">
          <cell r="A233" t="str">
            <v>U. Puerto Rico, Rio Piedras</v>
          </cell>
          <cell r="B233" t="str">
            <v>Rio Piedras</v>
          </cell>
          <cell r="C233" t="str">
            <v>PR</v>
          </cell>
          <cell r="D233" t="str">
            <v>00931</v>
          </cell>
          <cell r="E233" t="str">
            <v>San Juan-Caguas-Guaynabo, PR MSA</v>
          </cell>
        </row>
        <row r="234">
          <cell r="A234" t="str">
            <v>U. Puerto Rico, Mayaguez</v>
          </cell>
          <cell r="B234" t="str">
            <v>Mayaguez</v>
          </cell>
          <cell r="C234" t="str">
            <v>PR</v>
          </cell>
          <cell r="D234" t="str">
            <v>00681</v>
          </cell>
          <cell r="E234" t="str">
            <v>Mayaguez, PR MSA</v>
          </cell>
        </row>
        <row r="235">
          <cell r="A235" t="str">
            <v>U. Minnesota, Duluth</v>
          </cell>
          <cell r="B235" t="str">
            <v>Duluth</v>
          </cell>
          <cell r="C235" t="str">
            <v>MN</v>
          </cell>
          <cell r="D235" t="str">
            <v>55812</v>
          </cell>
          <cell r="E235" t="str">
            <v>Duluth, MN-WI MSA</v>
          </cell>
        </row>
        <row r="236">
          <cell r="A236" t="str">
            <v>Air Force Institute of Technology</v>
          </cell>
          <cell r="B236" t="str">
            <v>Wright-Patterson AFB</v>
          </cell>
          <cell r="C236" t="str">
            <v>OH</v>
          </cell>
          <cell r="D236" t="str">
            <v>45433</v>
          </cell>
          <cell r="E236" t="str">
            <v>Dayton, OH MSA</v>
          </cell>
        </row>
        <row r="237">
          <cell r="A237" t="str">
            <v>U. Massachusetts, Dartmouth</v>
          </cell>
          <cell r="B237" t="str">
            <v>North Dartmouth</v>
          </cell>
          <cell r="C237" t="str">
            <v>MA</v>
          </cell>
          <cell r="D237" t="str">
            <v>02747</v>
          </cell>
          <cell r="E237" t="str">
            <v>Providence-New Bedford-Fall River, RI-MA MSA</v>
          </cell>
        </row>
        <row r="238">
          <cell r="A238" t="str">
            <v>U. Missouri, Kansas City</v>
          </cell>
          <cell r="B238" t="str">
            <v>Kansas City</v>
          </cell>
          <cell r="C238" t="str">
            <v>MO</v>
          </cell>
          <cell r="D238" t="str">
            <v>64110</v>
          </cell>
          <cell r="E238" t="str">
            <v>Kansas City, MO-KS MSA</v>
          </cell>
        </row>
        <row r="239">
          <cell r="A239" t="str">
            <v>East Carolina U.</v>
          </cell>
          <cell r="B239" t="str">
            <v>Greenville</v>
          </cell>
          <cell r="C239" t="str">
            <v>NC</v>
          </cell>
          <cell r="D239" t="str">
            <v>27858</v>
          </cell>
          <cell r="E239" t="str">
            <v>Greenville, NC MSA</v>
          </cell>
        </row>
        <row r="240">
          <cell r="A240" t="str">
            <v>San Francisco State U.</v>
          </cell>
          <cell r="B240" t="str">
            <v>San Francisco</v>
          </cell>
          <cell r="C240" t="str">
            <v>CA</v>
          </cell>
          <cell r="D240" t="str">
            <v>94132</v>
          </cell>
          <cell r="E240" t="str">
            <v>San Francisco-Oakland-Fremont, CA MSA</v>
          </cell>
        </row>
        <row r="241">
          <cell r="A241" t="str">
            <v>New Mexico Institute of Mining and Technology</v>
          </cell>
          <cell r="B241" t="str">
            <v>Socorro</v>
          </cell>
          <cell r="C241" t="str">
            <v>NM</v>
          </cell>
          <cell r="D241" t="str">
            <v>87801</v>
          </cell>
          <cell r="E241" t="str">
            <v>NM NONMETROPOLITAN AREA</v>
          </cell>
        </row>
        <row r="242">
          <cell r="A242" t="str">
            <v>U. South Dakota</v>
          </cell>
          <cell r="B242" t="str">
            <v>Vermillion</v>
          </cell>
          <cell r="C242" t="str">
            <v>SD</v>
          </cell>
          <cell r="D242" t="str">
            <v>57069</v>
          </cell>
          <cell r="E242" t="str">
            <v>SD NONMETROPOLITAN AREA</v>
          </cell>
        </row>
        <row r="243">
          <cell r="A243" t="str">
            <v>Tuskegee U.</v>
          </cell>
          <cell r="B243" t="str">
            <v>Tuskegee</v>
          </cell>
          <cell r="C243" t="str">
            <v>AL</v>
          </cell>
          <cell r="D243" t="str">
            <v>36088</v>
          </cell>
          <cell r="E243" t="str">
            <v>AL NONMETROPOLITAN AREA</v>
          </cell>
        </row>
        <row r="244">
          <cell r="A244" t="str">
            <v>Loma Linda U.</v>
          </cell>
          <cell r="B244" t="str">
            <v>Loma Linda</v>
          </cell>
          <cell r="C244" t="str">
            <v>CA</v>
          </cell>
          <cell r="D244" t="str">
            <v>92350</v>
          </cell>
          <cell r="E244" t="str">
            <v>Riverside-San Bernardino-Ontario, CA MSA</v>
          </cell>
        </row>
        <row r="245">
          <cell r="A245" t="str">
            <v>U. Tulsa</v>
          </cell>
          <cell r="B245" t="str">
            <v>Tulsa</v>
          </cell>
          <cell r="C245" t="str">
            <v>OK</v>
          </cell>
          <cell r="D245" t="str">
            <v>74104</v>
          </cell>
          <cell r="E245" t="str">
            <v>Tulsa, OK MSA</v>
          </cell>
        </row>
        <row r="246">
          <cell r="A246" t="str">
            <v>U. North Carolina, Charlotte</v>
          </cell>
          <cell r="B246" t="str">
            <v>Charlotte</v>
          </cell>
          <cell r="C246" t="str">
            <v>NC</v>
          </cell>
          <cell r="D246" t="str">
            <v>28223</v>
          </cell>
          <cell r="E246" t="str">
            <v>Charlotte-Gastonia-Concord, NC-SC MSA</v>
          </cell>
        </row>
        <row r="247">
          <cell r="A247" t="str">
            <v>Marquette U.</v>
          </cell>
          <cell r="B247" t="str">
            <v>Milwaukee</v>
          </cell>
          <cell r="C247" t="str">
            <v>WI</v>
          </cell>
          <cell r="D247" t="str">
            <v>53201</v>
          </cell>
          <cell r="E247" t="str">
            <v>Milwaukee-Waukesha-West Allis, WI MSA</v>
          </cell>
        </row>
        <row r="248">
          <cell r="A248" t="str">
            <v>Baylor U.</v>
          </cell>
          <cell r="B248" t="str">
            <v>Waco</v>
          </cell>
          <cell r="C248" t="str">
            <v>TX</v>
          </cell>
          <cell r="D248" t="str">
            <v>76798</v>
          </cell>
          <cell r="E248" t="str">
            <v>Waco, TX MSA</v>
          </cell>
        </row>
        <row r="249">
          <cell r="A249" t="str">
            <v>Texas A&amp;M U.-Corpus Christi</v>
          </cell>
          <cell r="B249" t="str">
            <v>Corpus Christi</v>
          </cell>
          <cell r="C249" t="str">
            <v>TX</v>
          </cell>
          <cell r="D249" t="str">
            <v>78412</v>
          </cell>
          <cell r="E249" t="str">
            <v>Corpus Christi, TX MSA</v>
          </cell>
        </row>
        <row r="250">
          <cell r="A250" t="str">
            <v>Rutgers, State U. New Jersey, Newark</v>
          </cell>
          <cell r="B250" t="str">
            <v>Newark</v>
          </cell>
          <cell r="C250" t="str">
            <v>NJ</v>
          </cell>
          <cell r="D250" t="str">
            <v>07102</v>
          </cell>
          <cell r="E250" t="str">
            <v>New York-Northern New Jersey-Long Island, NY-NJ-PA MSA</v>
          </cell>
        </row>
        <row r="251">
          <cell r="A251" t="str">
            <v>Catholic U. of America</v>
          </cell>
          <cell r="B251" t="str">
            <v>Washington</v>
          </cell>
          <cell r="C251" t="str">
            <v>DC</v>
          </cell>
          <cell r="D251" t="str">
            <v>20064</v>
          </cell>
          <cell r="E251" t="str">
            <v>Washington-Arlington-Alexandria, DC-VA-MD-WV MSA</v>
          </cell>
        </row>
        <row r="252">
          <cell r="A252" t="str">
            <v>Louisiana State U., Health Sciences Center - Shreveport</v>
          </cell>
          <cell r="B252" t="str">
            <v>Shreveport</v>
          </cell>
          <cell r="C252" t="str">
            <v>LA</v>
          </cell>
          <cell r="D252" t="str">
            <v>71103</v>
          </cell>
          <cell r="E252" t="str">
            <v>Shreveport-Bossier City, LA MSA</v>
          </cell>
        </row>
        <row r="253">
          <cell r="A253" t="str">
            <v>Jackson State U.</v>
          </cell>
          <cell r="B253" t="str">
            <v>Jackson</v>
          </cell>
          <cell r="C253" t="str">
            <v>MS</v>
          </cell>
          <cell r="D253" t="str">
            <v>39217</v>
          </cell>
          <cell r="E253" t="str">
            <v>Jackson, MS MSA</v>
          </cell>
        </row>
        <row r="254">
          <cell r="A254" t="str">
            <v>Louisiana Tech U.</v>
          </cell>
          <cell r="B254" t="str">
            <v>Ruston</v>
          </cell>
          <cell r="C254" t="str">
            <v>LA</v>
          </cell>
          <cell r="D254" t="str">
            <v>71272</v>
          </cell>
          <cell r="E254" t="str">
            <v>LA NONMETROPOLITAN AREA</v>
          </cell>
        </row>
        <row r="255">
          <cell r="A255" t="str">
            <v>Creighton U.</v>
          </cell>
          <cell r="B255" t="str">
            <v>Omaha</v>
          </cell>
          <cell r="C255" t="str">
            <v>NE</v>
          </cell>
          <cell r="D255" t="str">
            <v>68178</v>
          </cell>
          <cell r="E255" t="str">
            <v>Omaha-Council Bluffs, NE-IA MSA</v>
          </cell>
        </row>
        <row r="256">
          <cell r="A256" t="str">
            <v>Columbia U., Teachers C.</v>
          </cell>
          <cell r="B256" t="str">
            <v>New York</v>
          </cell>
          <cell r="C256" t="str">
            <v>NY</v>
          </cell>
          <cell r="D256" t="str">
            <v>10027</v>
          </cell>
          <cell r="E256" t="str">
            <v>New York-Northern New Jersey-Long Island, NY-NJ-PA MSA</v>
          </cell>
        </row>
        <row r="257">
          <cell r="A257" t="str">
            <v>U. North Carolina, Greensboro</v>
          </cell>
          <cell r="B257" t="str">
            <v>Greensboro</v>
          </cell>
          <cell r="C257" t="str">
            <v>NC</v>
          </cell>
          <cell r="D257" t="str">
            <v>27402</v>
          </cell>
          <cell r="E257" t="str">
            <v>Greensboro-High Point, NC MSA</v>
          </cell>
        </row>
        <row r="258">
          <cell r="A258" t="str">
            <v>Desert Research Institute</v>
          </cell>
          <cell r="B258" t="str">
            <v>Reno</v>
          </cell>
          <cell r="C258" t="str">
            <v>NV</v>
          </cell>
          <cell r="D258" t="str">
            <v>89512</v>
          </cell>
          <cell r="E258" t="str">
            <v>Reno-Sparks, NV MSA</v>
          </cell>
        </row>
        <row r="259">
          <cell r="A259" t="str">
            <v>SUNY, C. of Environmental Science and Forestry</v>
          </cell>
          <cell r="B259" t="str">
            <v>Syracuse</v>
          </cell>
          <cell r="C259" t="str">
            <v>NY</v>
          </cell>
          <cell r="D259" t="str">
            <v>13210</v>
          </cell>
          <cell r="E259" t="str">
            <v>Syracuse, NY MSA</v>
          </cell>
        </row>
        <row r="260">
          <cell r="A260" t="str">
            <v>Florida Atlantic U.</v>
          </cell>
          <cell r="B260" t="str">
            <v>Boca Raton</v>
          </cell>
          <cell r="C260" t="str">
            <v>FL</v>
          </cell>
          <cell r="D260" t="str">
            <v>33431</v>
          </cell>
          <cell r="E260" t="str">
            <v>Miami-Fort Lauderdale-Pompano Beach, FL MSA</v>
          </cell>
        </row>
        <row r="261">
          <cell r="A261" t="str">
            <v>Fordham U.</v>
          </cell>
          <cell r="B261" t="str">
            <v>Bronx</v>
          </cell>
          <cell r="C261" t="str">
            <v>NY</v>
          </cell>
          <cell r="D261" t="str">
            <v>10458</v>
          </cell>
          <cell r="E261" t="str">
            <v>New York-Northern New Jersey-Long Island, NY-NJ-PA MSA</v>
          </cell>
        </row>
        <row r="262">
          <cell r="A262" t="str">
            <v>Texas A&amp;M U.-Kingsville</v>
          </cell>
          <cell r="B262" t="str">
            <v>Kingsville</v>
          </cell>
          <cell r="C262" t="str">
            <v>TX</v>
          </cell>
          <cell r="D262" t="str">
            <v>78363</v>
          </cell>
          <cell r="E262" t="str">
            <v>TX NONMETROPOLITAN AREA</v>
          </cell>
        </row>
        <row r="263">
          <cell r="A263" t="str">
            <v>U. of the Virgin Islands</v>
          </cell>
          <cell r="B263" t="str">
            <v>St. Thomas</v>
          </cell>
          <cell r="C263" t="str">
            <v>VI</v>
          </cell>
          <cell r="D263" t="str">
            <v>00802</v>
          </cell>
          <cell r="E263" t="str">
            <v>VI NONMETROPOLITAN AREA</v>
          </cell>
        </row>
        <row r="264">
          <cell r="A264" t="str">
            <v>Tennessee State U.</v>
          </cell>
          <cell r="B264" t="str">
            <v>Nashville</v>
          </cell>
          <cell r="C264" t="str">
            <v>TN</v>
          </cell>
          <cell r="D264" t="str">
            <v>37209</v>
          </cell>
          <cell r="E264" t="str">
            <v>Nashville-Davidson-Murfreesboro-Franklin, TN MSA</v>
          </cell>
        </row>
        <row r="265">
          <cell r="A265" t="str">
            <v>Marshall U.</v>
          </cell>
          <cell r="B265" t="str">
            <v>Huntington</v>
          </cell>
          <cell r="C265" t="str">
            <v>WV</v>
          </cell>
          <cell r="D265" t="str">
            <v>25755</v>
          </cell>
          <cell r="E265" t="str">
            <v>Huntington-Ashland, WV-KY-OH MSA</v>
          </cell>
        </row>
        <row r="266">
          <cell r="A266" t="str">
            <v>Western Michigan U. and Homer Stryker M.D. School of Medicine</v>
          </cell>
          <cell r="B266" t="str">
            <v>Kalamazoo</v>
          </cell>
          <cell r="C266" t="str">
            <v>MI</v>
          </cell>
          <cell r="D266" t="str">
            <v>49008</v>
          </cell>
          <cell r="E266" t="str">
            <v>Kalamazoo-Portage, MI MSA</v>
          </cell>
        </row>
        <row r="267">
          <cell r="A267" t="str">
            <v>CUNY, Queens C.</v>
          </cell>
          <cell r="B267" t="str">
            <v>Flushing</v>
          </cell>
          <cell r="C267" t="str">
            <v>NY</v>
          </cell>
          <cell r="D267" t="str">
            <v>11367</v>
          </cell>
          <cell r="E267" t="str">
            <v>New York-Northern New Jersey-Long Island, NY-NJ-PA MSA</v>
          </cell>
        </row>
        <row r="268">
          <cell r="A268" t="str">
            <v>Southern Illinois U., Edwardsville</v>
          </cell>
          <cell r="B268" t="str">
            <v>Edwardsville</v>
          </cell>
          <cell r="C268" t="str">
            <v>IL</v>
          </cell>
          <cell r="D268" t="str">
            <v>62026</v>
          </cell>
          <cell r="E268" t="str">
            <v>St. Louis, MO-IL MSA</v>
          </cell>
        </row>
        <row r="269">
          <cell r="A269" t="str">
            <v>U. New Orleans</v>
          </cell>
          <cell r="B269" t="str">
            <v>New Orleans</v>
          </cell>
          <cell r="C269" t="str">
            <v>LA</v>
          </cell>
          <cell r="D269" t="str">
            <v>70148</v>
          </cell>
          <cell r="E269" t="str">
            <v>New Orleans-Metairie-Kenner, LA MSA</v>
          </cell>
        </row>
        <row r="270">
          <cell r="A270" t="str">
            <v>Texas Tech U., Health Sciences Center, El Paso</v>
          </cell>
          <cell r="B270" t="str">
            <v>El Paso</v>
          </cell>
          <cell r="C270" t="str">
            <v>TX</v>
          </cell>
          <cell r="D270" t="str">
            <v>79905</v>
          </cell>
          <cell r="E270" t="str">
            <v>El Paso, TX MSA</v>
          </cell>
        </row>
        <row r="271">
          <cell r="A271" t="str">
            <v>Illinois State U.</v>
          </cell>
          <cell r="B271" t="str">
            <v>Normal</v>
          </cell>
          <cell r="C271" t="str">
            <v>IL</v>
          </cell>
          <cell r="D271" t="str">
            <v>61790</v>
          </cell>
          <cell r="E271" t="str">
            <v>Bloomington-Normal, IL MSA</v>
          </cell>
        </row>
        <row r="272">
          <cell r="A272" t="str">
            <v>Albany Medical C.</v>
          </cell>
          <cell r="B272" t="str">
            <v>Albany</v>
          </cell>
          <cell r="C272" t="str">
            <v>NY</v>
          </cell>
          <cell r="D272" t="str">
            <v>12208</v>
          </cell>
          <cell r="E272" t="str">
            <v>Albany-Schenectady-Troy, NY MSA</v>
          </cell>
        </row>
        <row r="273">
          <cell r="A273" t="str">
            <v>California State U., Sacramento</v>
          </cell>
          <cell r="B273" t="str">
            <v>Sacramento</v>
          </cell>
          <cell r="C273" t="str">
            <v>CA</v>
          </cell>
          <cell r="D273" t="str">
            <v>95819</v>
          </cell>
          <cell r="E273" t="str">
            <v>Sacramento-Arden-Arcade-Roseville, CA MSA</v>
          </cell>
        </row>
        <row r="274">
          <cell r="A274" t="str">
            <v>Idaho State U.</v>
          </cell>
          <cell r="B274" t="str">
            <v>Pocatello</v>
          </cell>
          <cell r="C274" t="str">
            <v>ID</v>
          </cell>
          <cell r="D274" t="str">
            <v>83209</v>
          </cell>
          <cell r="E274" t="str">
            <v>Pocatello, ID MSA</v>
          </cell>
        </row>
        <row r="275">
          <cell r="A275" t="str">
            <v>Northern Illinois U.</v>
          </cell>
          <cell r="B275" t="str">
            <v>De Kalb</v>
          </cell>
          <cell r="C275" t="str">
            <v>IL</v>
          </cell>
          <cell r="D275" t="str">
            <v>60115</v>
          </cell>
          <cell r="E275" t="str">
            <v>Chicago-Naperville-Joliet, IL-IN-WI MSA</v>
          </cell>
        </row>
        <row r="276">
          <cell r="A276" t="str">
            <v>New York Medical C.</v>
          </cell>
          <cell r="B276" t="str">
            <v>Valhalla</v>
          </cell>
          <cell r="C276" t="str">
            <v>NY</v>
          </cell>
          <cell r="D276" t="str">
            <v>10595</v>
          </cell>
          <cell r="E276" t="str">
            <v>New York-Northern New Jersey-Long Island, NY-NJ-PA MSA</v>
          </cell>
        </row>
        <row r="277">
          <cell r="A277" t="str">
            <v>U. Alaska, Anchorage</v>
          </cell>
          <cell r="B277" t="str">
            <v>Anchorage</v>
          </cell>
          <cell r="C277" t="str">
            <v>AK</v>
          </cell>
          <cell r="D277" t="str">
            <v>99508</v>
          </cell>
          <cell r="E277" t="str">
            <v>Anchorage, AK MSA</v>
          </cell>
        </row>
        <row r="278">
          <cell r="A278" t="str">
            <v>Georgia Southern U.</v>
          </cell>
          <cell r="B278" t="str">
            <v>Statesboro</v>
          </cell>
          <cell r="C278" t="str">
            <v>GA</v>
          </cell>
          <cell r="D278" t="str">
            <v>30460</v>
          </cell>
          <cell r="E278" t="str">
            <v>GA NONMETROPOLITAN AREA</v>
          </cell>
        </row>
        <row r="279">
          <cell r="A279" t="str">
            <v>Oakland U.</v>
          </cell>
          <cell r="B279" t="str">
            <v>Rochester</v>
          </cell>
          <cell r="C279" t="str">
            <v>MI</v>
          </cell>
          <cell r="D279" t="str">
            <v>48309</v>
          </cell>
          <cell r="E279" t="str">
            <v>Detroit-Warren-Livonia, MI MSA</v>
          </cell>
        </row>
        <row r="280">
          <cell r="A280" t="str">
            <v>Northeast Ohio Medical U.</v>
          </cell>
          <cell r="B280" t="str">
            <v>Rootstown</v>
          </cell>
          <cell r="C280" t="str">
            <v>OH</v>
          </cell>
          <cell r="D280" t="str">
            <v>44272</v>
          </cell>
          <cell r="E280" t="str">
            <v>Akron, OH MSA</v>
          </cell>
        </row>
        <row r="281">
          <cell r="A281" t="str">
            <v>Rosalind Franklin U. of Medicine and Science</v>
          </cell>
          <cell r="B281" t="str">
            <v>North Chicago</v>
          </cell>
          <cell r="C281" t="str">
            <v>IL</v>
          </cell>
          <cell r="D281" t="str">
            <v>60064</v>
          </cell>
          <cell r="E281" t="str">
            <v>Chicago-Naperville-Joliet, IL-IN-WI MSA</v>
          </cell>
        </row>
        <row r="282">
          <cell r="A282" t="str">
            <v>California Polytechnic State U., San Luis Obispo</v>
          </cell>
          <cell r="B282" t="str">
            <v>San Luis Obispo</v>
          </cell>
          <cell r="C282" t="str">
            <v>CA</v>
          </cell>
          <cell r="D282" t="str">
            <v>93407</v>
          </cell>
          <cell r="E282" t="str">
            <v>San Luis Obispo-Paso Robles, CA MSA</v>
          </cell>
        </row>
        <row r="283">
          <cell r="A283" t="str">
            <v>Duquesne U.</v>
          </cell>
          <cell r="B283" t="str">
            <v>Pittsburgh</v>
          </cell>
          <cell r="C283" t="str">
            <v>PA</v>
          </cell>
          <cell r="D283" t="str">
            <v>15282</v>
          </cell>
          <cell r="E283" t="str">
            <v>Pittsburgh, PA MSA</v>
          </cell>
        </row>
        <row r="284">
          <cell r="A284" t="str">
            <v>U. Denver</v>
          </cell>
          <cell r="B284" t="str">
            <v>Denver</v>
          </cell>
          <cell r="C284" t="str">
            <v>CO</v>
          </cell>
          <cell r="D284" t="str">
            <v>80208</v>
          </cell>
          <cell r="E284" t="str">
            <v>Denver-Aurora, CO MSA</v>
          </cell>
        </row>
        <row r="285">
          <cell r="A285" t="str">
            <v>Miami U.</v>
          </cell>
          <cell r="B285" t="str">
            <v>Oxford</v>
          </cell>
          <cell r="C285" t="str">
            <v>OH</v>
          </cell>
          <cell r="D285" t="str">
            <v>45056</v>
          </cell>
          <cell r="E285" t="str">
            <v>Cincinnati-Middletown, OH-KY-IN MSA</v>
          </cell>
        </row>
        <row r="286">
          <cell r="A286" t="str">
            <v>Delaware State U.</v>
          </cell>
          <cell r="B286" t="str">
            <v>Dover</v>
          </cell>
          <cell r="C286" t="str">
            <v>DE</v>
          </cell>
          <cell r="D286" t="str">
            <v>19901</v>
          </cell>
          <cell r="E286" t="str">
            <v>Dover, DE MSA</v>
          </cell>
        </row>
        <row r="287">
          <cell r="A287" t="str">
            <v>U. North Carolina, Wilmington</v>
          </cell>
          <cell r="B287" t="str">
            <v>Wilmington</v>
          </cell>
          <cell r="C287" t="str">
            <v>NC</v>
          </cell>
          <cell r="D287" t="str">
            <v>28403</v>
          </cell>
          <cell r="E287" t="str">
            <v>Wilmington, NC MSA</v>
          </cell>
        </row>
        <row r="288">
          <cell r="A288" t="str">
            <v>California State U., San Bernardino</v>
          </cell>
          <cell r="B288" t="str">
            <v>San Bernardino</v>
          </cell>
          <cell r="C288" t="str">
            <v>CA</v>
          </cell>
          <cell r="D288" t="str">
            <v>92407</v>
          </cell>
          <cell r="E288" t="str">
            <v>Riverside-San Bernardino-Ontario, CA MSA</v>
          </cell>
        </row>
        <row r="289">
          <cell r="A289" t="str">
            <v>U.S. Military Academy</v>
          </cell>
          <cell r="B289" t="str">
            <v>West Point</v>
          </cell>
          <cell r="C289" t="str">
            <v>NY</v>
          </cell>
          <cell r="D289" t="str">
            <v>10996</v>
          </cell>
          <cell r="E289" t="str">
            <v>Poughkeepsie-Newburgh-Middletown, NY MSA</v>
          </cell>
        </row>
        <row r="290">
          <cell r="A290" t="str">
            <v>South Dakota School of Mines and Technology</v>
          </cell>
          <cell r="B290" t="str">
            <v>Rapid City</v>
          </cell>
          <cell r="C290" t="str">
            <v>SD</v>
          </cell>
          <cell r="D290" t="str">
            <v>57701</v>
          </cell>
          <cell r="E290" t="str">
            <v>Rapid City, SD MSA</v>
          </cell>
        </row>
        <row r="291">
          <cell r="A291" t="str">
            <v>Hampton U.</v>
          </cell>
          <cell r="B291" t="str">
            <v>Hampton</v>
          </cell>
          <cell r="C291" t="str">
            <v>VA</v>
          </cell>
          <cell r="D291" t="str">
            <v>23668</v>
          </cell>
          <cell r="E291" t="str">
            <v>Virginia Beach-Norfolk-Newport News, VA-NC MSA</v>
          </cell>
        </row>
        <row r="292">
          <cell r="A292" t="str">
            <v>Nova Southeastern U.</v>
          </cell>
          <cell r="B292" t="str">
            <v>Fort Lauderdale</v>
          </cell>
          <cell r="C292" t="str">
            <v>FL</v>
          </cell>
          <cell r="D292" t="str">
            <v>33314</v>
          </cell>
          <cell r="E292" t="str">
            <v>Miami-Fort Lauderdale-Pompano Beach, FL MSA</v>
          </cell>
        </row>
        <row r="293">
          <cell r="A293" t="str">
            <v>Villanova U.</v>
          </cell>
          <cell r="B293" t="str">
            <v>Villanova</v>
          </cell>
          <cell r="C293" t="str">
            <v>PA</v>
          </cell>
          <cell r="D293" t="str">
            <v>19085</v>
          </cell>
          <cell r="E293" t="str">
            <v>Philadelphia-Camden-Wilmington, PA-NJ-DE-MD MSA</v>
          </cell>
        </row>
        <row r="294">
          <cell r="A294" t="str">
            <v>U. Hawaii, Hilo</v>
          </cell>
          <cell r="B294" t="str">
            <v>Hilo</v>
          </cell>
          <cell r="C294" t="str">
            <v>HI</v>
          </cell>
          <cell r="D294" t="str">
            <v>96720</v>
          </cell>
          <cell r="E294" t="str">
            <v>HI NONMETROPOLITAN AREA</v>
          </cell>
        </row>
        <row r="295">
          <cell r="A295" t="str">
            <v>Florida Institute of Technology</v>
          </cell>
          <cell r="B295" t="str">
            <v>Melbourne</v>
          </cell>
          <cell r="C295" t="str">
            <v>FL</v>
          </cell>
          <cell r="D295" t="str">
            <v>32901</v>
          </cell>
          <cell r="E295" t="str">
            <v>Palm Bay-Melbourne-Titusville, FL MSA</v>
          </cell>
        </row>
        <row r="296">
          <cell r="A296" t="str">
            <v>Charles R. Drew U. of Medicine and Science</v>
          </cell>
          <cell r="B296" t="str">
            <v>Los Angeles</v>
          </cell>
          <cell r="C296" t="str">
            <v>CA</v>
          </cell>
          <cell r="D296" t="str">
            <v>90059</v>
          </cell>
          <cell r="E296" t="str">
            <v>Los Angeles-Long Beach-Santa Ana, CA MSA</v>
          </cell>
        </row>
        <row r="297">
          <cell r="A297" t="str">
            <v>Meharry Medical C.</v>
          </cell>
          <cell r="B297" t="str">
            <v>Nashville</v>
          </cell>
          <cell r="C297" t="str">
            <v>TN</v>
          </cell>
          <cell r="D297" t="str">
            <v>37208</v>
          </cell>
          <cell r="E297" t="str">
            <v>Nashville-Davidson-Murfreesboro-Franklin, TN MSA</v>
          </cell>
        </row>
        <row r="298">
          <cell r="A298" t="str">
            <v>Fayetteville State U.</v>
          </cell>
          <cell r="B298" t="str">
            <v>Fayetteville</v>
          </cell>
          <cell r="C298" t="str">
            <v>NC</v>
          </cell>
          <cell r="D298" t="str">
            <v>28301</v>
          </cell>
          <cell r="E298" t="str">
            <v>Fayetteville, NC MSA</v>
          </cell>
        </row>
        <row r="299">
          <cell r="A299" t="str">
            <v>Morgan State U.</v>
          </cell>
          <cell r="B299" t="str">
            <v>Baltimore</v>
          </cell>
          <cell r="C299" t="str">
            <v>MD</v>
          </cell>
          <cell r="D299" t="str">
            <v>21251</v>
          </cell>
          <cell r="E299" t="str">
            <v>Baltimore-Towson, MD MSA</v>
          </cell>
        </row>
        <row r="300">
          <cell r="A300" t="str">
            <v>Clarkson U.</v>
          </cell>
          <cell r="B300" t="str">
            <v>Potsdam</v>
          </cell>
          <cell r="C300" t="str">
            <v>NY</v>
          </cell>
          <cell r="D300" t="str">
            <v>13699</v>
          </cell>
          <cell r="E300" t="str">
            <v>NY NONMETROPOLITAN AREA</v>
          </cell>
        </row>
        <row r="301">
          <cell r="A301" t="str">
            <v>California State U., Northridge</v>
          </cell>
          <cell r="B301" t="str">
            <v>Northridge</v>
          </cell>
          <cell r="C301" t="str">
            <v>CA</v>
          </cell>
          <cell r="D301" t="str">
            <v>91330</v>
          </cell>
          <cell r="E301" t="str">
            <v>Los Angeles-Long Beach-Santa Ana, CA MSA</v>
          </cell>
        </row>
        <row r="302">
          <cell r="A302" t="str">
            <v>Prairie View A&amp;M U.</v>
          </cell>
          <cell r="B302" t="str">
            <v>Prairie View</v>
          </cell>
          <cell r="C302" t="str">
            <v>TX</v>
          </cell>
          <cell r="D302" t="str">
            <v>77446</v>
          </cell>
          <cell r="E302" t="str">
            <v>Houston-Sugar Land-Baytown, TX MSA</v>
          </cell>
        </row>
        <row r="303">
          <cell r="A303" t="str">
            <v>Central Michigan U.</v>
          </cell>
          <cell r="B303" t="str">
            <v>Mount Pleasant</v>
          </cell>
          <cell r="C303" t="str">
            <v>MI</v>
          </cell>
          <cell r="D303" t="str">
            <v>48859</v>
          </cell>
          <cell r="E303" t="str">
            <v>MI NONMETROPOLITAN AREA</v>
          </cell>
        </row>
        <row r="304">
          <cell r="A304" t="str">
            <v>South Carolina State U.</v>
          </cell>
          <cell r="B304" t="str">
            <v>Orangeburg</v>
          </cell>
          <cell r="C304" t="str">
            <v>SC</v>
          </cell>
          <cell r="D304" t="str">
            <v>29117</v>
          </cell>
          <cell r="E304" t="str">
            <v>SC NONMETROPOLITAN AREA</v>
          </cell>
        </row>
        <row r="305">
          <cell r="A305" t="str">
            <v>North Carolina Central U.</v>
          </cell>
          <cell r="B305" t="str">
            <v>Durham</v>
          </cell>
          <cell r="C305" t="str">
            <v>NC</v>
          </cell>
          <cell r="D305" t="str">
            <v>27707</v>
          </cell>
          <cell r="E305" t="str">
            <v>Durham, NC MSA</v>
          </cell>
        </row>
        <row r="306">
          <cell r="A306" t="str">
            <v>U. Texas Health Science Center, Tyler</v>
          </cell>
          <cell r="B306" t="str">
            <v>Tyler</v>
          </cell>
          <cell r="C306" t="str">
            <v>TX</v>
          </cell>
          <cell r="D306" t="str">
            <v>75708</v>
          </cell>
          <cell r="E306" t="str">
            <v>Tyler, TX MSA</v>
          </cell>
        </row>
        <row r="307">
          <cell r="A307" t="str">
            <v>U. Missouri, Saint Louis</v>
          </cell>
          <cell r="B307" t="str">
            <v>St. Louis</v>
          </cell>
          <cell r="C307" t="str">
            <v>MO</v>
          </cell>
          <cell r="D307" t="str">
            <v>63121</v>
          </cell>
          <cell r="E307" t="str">
            <v>St. Louis, MO-IL MSA</v>
          </cell>
        </row>
        <row r="308">
          <cell r="A308" t="str">
            <v>Embry-Riddle Aeronautical U.</v>
          </cell>
          <cell r="B308" t="str">
            <v>Daytona Beach</v>
          </cell>
          <cell r="C308" t="str">
            <v>FL</v>
          </cell>
          <cell r="D308" t="str">
            <v>32114</v>
          </cell>
          <cell r="E308" t="str">
            <v>Deltona-Daytona Beach-Ormond Beach, FL MSA</v>
          </cell>
        </row>
        <row r="309">
          <cell r="A309" t="str">
            <v>U. Southern Maine</v>
          </cell>
          <cell r="B309" t="str">
            <v>Portland</v>
          </cell>
          <cell r="C309" t="str">
            <v>ME</v>
          </cell>
          <cell r="D309" t="str">
            <v>04104</v>
          </cell>
          <cell r="E309" t="str">
            <v>Portland-South Portland-Biddeford, ME MSA</v>
          </cell>
        </row>
        <row r="310">
          <cell r="A310" t="str">
            <v>Bryn Mawr C.</v>
          </cell>
          <cell r="B310" t="str">
            <v>Bryn Mawr</v>
          </cell>
          <cell r="C310" t="str">
            <v>PA</v>
          </cell>
          <cell r="D310" t="str">
            <v>19010</v>
          </cell>
          <cell r="E310" t="str">
            <v>Philadelphia-Camden-Wilmington, PA-NJ-DE-MD MSA</v>
          </cell>
        </row>
        <row r="311">
          <cell r="A311" t="str">
            <v>Montana Tech of U. Montana</v>
          </cell>
          <cell r="B311" t="str">
            <v>Butte</v>
          </cell>
          <cell r="C311" t="str">
            <v>MT</v>
          </cell>
          <cell r="D311" t="str">
            <v>59701</v>
          </cell>
          <cell r="E311" t="str">
            <v>MT NONMETROPOLITAN AREA</v>
          </cell>
        </row>
        <row r="312">
          <cell r="A312" t="str">
            <v>U. Texas Pan American</v>
          </cell>
          <cell r="B312" t="str">
            <v>Edinburg</v>
          </cell>
          <cell r="C312" t="str">
            <v>TX</v>
          </cell>
          <cell r="D312" t="str">
            <v>78539</v>
          </cell>
          <cell r="E312" t="str">
            <v>McAllen-Edinburg-Mission, TX MSA</v>
          </cell>
        </row>
        <row r="313">
          <cell r="A313" t="str">
            <v>Humboldt State U.</v>
          </cell>
          <cell r="B313" t="str">
            <v>Arcata</v>
          </cell>
          <cell r="C313" t="str">
            <v>CA</v>
          </cell>
          <cell r="D313" t="str">
            <v>95521</v>
          </cell>
          <cell r="E313" t="str">
            <v>CA NONMETROPOLITAN AREA</v>
          </cell>
        </row>
        <row r="314">
          <cell r="A314" t="str">
            <v>Tennessee Technological U.</v>
          </cell>
          <cell r="B314" t="str">
            <v>Cookeville</v>
          </cell>
          <cell r="C314" t="str">
            <v>TN</v>
          </cell>
          <cell r="D314" t="str">
            <v>38505</v>
          </cell>
          <cell r="E314" t="str">
            <v>TN NONMETROPOLITAN AREA</v>
          </cell>
        </row>
        <row r="315">
          <cell r="A315" t="str">
            <v>C. Charleston</v>
          </cell>
          <cell r="B315" t="str">
            <v>Charleston</v>
          </cell>
          <cell r="C315" t="str">
            <v>SC</v>
          </cell>
          <cell r="D315" t="str">
            <v>29424</v>
          </cell>
          <cell r="E315" t="str">
            <v>Charleston-North Charleston, SC MSA</v>
          </cell>
        </row>
        <row r="316">
          <cell r="A316" t="str">
            <v>Ball State U.</v>
          </cell>
          <cell r="B316" t="str">
            <v>Muncie</v>
          </cell>
          <cell r="C316" t="str">
            <v>IN</v>
          </cell>
          <cell r="D316" t="str">
            <v>47306</v>
          </cell>
          <cell r="E316" t="str">
            <v>Muncie, IN MSA</v>
          </cell>
        </row>
        <row r="317">
          <cell r="A317" t="str">
            <v>Winthrop U.</v>
          </cell>
          <cell r="B317" t="str">
            <v>Rock Hill</v>
          </cell>
          <cell r="C317" t="str">
            <v>SC</v>
          </cell>
          <cell r="D317" t="str">
            <v>29733</v>
          </cell>
          <cell r="E317" t="str">
            <v>Charlotte-Gastonia-Concord, NC-SC MSA</v>
          </cell>
        </row>
        <row r="318">
          <cell r="A318" t="str">
            <v>Claremont Graduate U.</v>
          </cell>
          <cell r="B318" t="str">
            <v>Claremont</v>
          </cell>
          <cell r="C318" t="str">
            <v>CA</v>
          </cell>
          <cell r="D318" t="str">
            <v>91711</v>
          </cell>
          <cell r="E318" t="str">
            <v>Los Angeles-Long Beach-Santa Ana, CA MSA</v>
          </cell>
        </row>
        <row r="319">
          <cell r="A319" t="str">
            <v>Rhode Island C.</v>
          </cell>
          <cell r="B319" t="str">
            <v>Providence</v>
          </cell>
          <cell r="C319" t="str">
            <v>RI</v>
          </cell>
          <cell r="D319" t="str">
            <v>02908</v>
          </cell>
          <cell r="E319" t="str">
            <v>Providence-New Bedford-Fall River, RI-MA MSA</v>
          </cell>
        </row>
        <row r="320">
          <cell r="A320" t="str">
            <v>Clark Atlanta U.</v>
          </cell>
          <cell r="B320" t="str">
            <v>Atlanta</v>
          </cell>
          <cell r="C320" t="str">
            <v>GA</v>
          </cell>
          <cell r="D320" t="str">
            <v>30314</v>
          </cell>
          <cell r="E320" t="str">
            <v>Atlanta-Sandy Springs-Marietta, GA MSA</v>
          </cell>
        </row>
        <row r="321">
          <cell r="A321" t="str">
            <v>Western Washington U.</v>
          </cell>
          <cell r="B321" t="str">
            <v>Bellingham</v>
          </cell>
          <cell r="C321" t="str">
            <v>WA</v>
          </cell>
          <cell r="D321" t="str">
            <v>98225</v>
          </cell>
          <cell r="E321" t="str">
            <v>Bellingham, WA MSA</v>
          </cell>
        </row>
        <row r="322">
          <cell r="A322" t="str">
            <v>Tarleton State U.</v>
          </cell>
          <cell r="B322" t="str">
            <v>Stephenville</v>
          </cell>
          <cell r="C322" t="str">
            <v>TX</v>
          </cell>
          <cell r="D322" t="str">
            <v>76402</v>
          </cell>
          <cell r="E322" t="str">
            <v>TX NONMETROPOLITAN AREA</v>
          </cell>
        </row>
        <row r="323">
          <cell r="A323" t="str">
            <v>U. Maryland, Eastern Shore</v>
          </cell>
          <cell r="B323" t="str">
            <v>Princess Anne</v>
          </cell>
          <cell r="C323" t="str">
            <v>MD</v>
          </cell>
          <cell r="D323" t="str">
            <v>21853</v>
          </cell>
          <cell r="E323" t="str">
            <v>Salisbury, MD MSA</v>
          </cell>
        </row>
        <row r="324">
          <cell r="A324" t="str">
            <v>Purdue U., Calumet</v>
          </cell>
          <cell r="B324" t="str">
            <v>Hammond</v>
          </cell>
          <cell r="C324" t="str">
            <v>IN</v>
          </cell>
          <cell r="D324" t="str">
            <v>46323</v>
          </cell>
          <cell r="E324" t="str">
            <v>Chicago-Naperville-Joliet, IL-IN-WI MSA</v>
          </cell>
        </row>
        <row r="325">
          <cell r="A325" t="str">
            <v>U.S. Naval Academy</v>
          </cell>
          <cell r="B325" t="str">
            <v>Annapolis</v>
          </cell>
          <cell r="C325" t="str">
            <v>MD</v>
          </cell>
          <cell r="D325" t="str">
            <v>21402</v>
          </cell>
          <cell r="E325" t="str">
            <v>Baltimore-Towson, MD MSA</v>
          </cell>
        </row>
        <row r="326">
          <cell r="A326" t="str">
            <v>Wellesley C.</v>
          </cell>
          <cell r="B326" t="str">
            <v>Wellesley</v>
          </cell>
          <cell r="C326" t="str">
            <v>MA</v>
          </cell>
          <cell r="D326" t="str">
            <v>02481</v>
          </cell>
          <cell r="E326" t="str">
            <v>Boston-Cambridge-Quincy, MA-NH MSA</v>
          </cell>
        </row>
        <row r="327">
          <cell r="A327" t="str">
            <v>Xavier U. Louisiana</v>
          </cell>
          <cell r="B327" t="str">
            <v>New Orleans</v>
          </cell>
          <cell r="C327" t="str">
            <v>LA</v>
          </cell>
          <cell r="D327" t="str">
            <v>70125</v>
          </cell>
          <cell r="E327" t="str">
            <v>New Orleans-Metairie-Kenner, LA MSA</v>
          </cell>
        </row>
        <row r="328">
          <cell r="A328" t="str">
            <v>St. Edward's U.</v>
          </cell>
          <cell r="B328" t="str">
            <v>Austin</v>
          </cell>
          <cell r="C328" t="str">
            <v>TX</v>
          </cell>
          <cell r="D328" t="str">
            <v>78704</v>
          </cell>
          <cell r="E328" t="str">
            <v>Austin-Round Rock, TX MSA</v>
          </cell>
        </row>
        <row r="329">
          <cell r="A329" t="str">
            <v>DePaul U.</v>
          </cell>
          <cell r="B329" t="str">
            <v>Chicago</v>
          </cell>
          <cell r="C329" t="str">
            <v>IL</v>
          </cell>
          <cell r="D329" t="str">
            <v>60604</v>
          </cell>
          <cell r="E329" t="str">
            <v>Chicago-Naperville-Joliet, IL-IN-WI MSA</v>
          </cell>
        </row>
        <row r="330">
          <cell r="A330" t="str">
            <v>U. Nebraska, Omaha</v>
          </cell>
          <cell r="B330" t="str">
            <v>Omaha</v>
          </cell>
          <cell r="C330" t="str">
            <v>NE</v>
          </cell>
          <cell r="D330" t="str">
            <v>68182</v>
          </cell>
          <cell r="E330" t="str">
            <v>Omaha-Council Bluffs, NE-IA MSA</v>
          </cell>
        </row>
        <row r="331">
          <cell r="A331" t="str">
            <v>Alcorn State U.</v>
          </cell>
          <cell r="B331" t="str">
            <v>Alcorn State</v>
          </cell>
          <cell r="C331" t="str">
            <v>MS</v>
          </cell>
          <cell r="D331" t="str">
            <v>39096</v>
          </cell>
          <cell r="E331" t="str">
            <v>MS NONMETROPOLITAN AREA</v>
          </cell>
        </row>
        <row r="332">
          <cell r="A332" t="str">
            <v>Dillard U.</v>
          </cell>
          <cell r="B332" t="str">
            <v>New Orleans</v>
          </cell>
          <cell r="C332" t="str">
            <v>LA</v>
          </cell>
          <cell r="D332" t="str">
            <v>70122</v>
          </cell>
          <cell r="E332" t="str">
            <v>New Orleans-Metairie-Kenner, LA MSA</v>
          </cell>
        </row>
        <row r="333">
          <cell r="A333" t="str">
            <v>CUNY, Brooklyn C.</v>
          </cell>
          <cell r="B333" t="str">
            <v>Brooklyn</v>
          </cell>
          <cell r="C333" t="str">
            <v>NY</v>
          </cell>
          <cell r="D333" t="str">
            <v>11210</v>
          </cell>
          <cell r="E333" t="str">
            <v>New York-Northern New Jersey-Long Island, NY-NJ-PA MSA</v>
          </cell>
        </row>
        <row r="334">
          <cell r="A334" t="str">
            <v>Florida Gulf Coast U.</v>
          </cell>
          <cell r="B334" t="str">
            <v>Fort Myers</v>
          </cell>
          <cell r="C334" t="str">
            <v>FL</v>
          </cell>
          <cell r="D334" t="str">
            <v>33965</v>
          </cell>
          <cell r="E334" t="str">
            <v>Cape Coral-Fort Myers, FL MSA</v>
          </cell>
        </row>
        <row r="335">
          <cell r="A335" t="str">
            <v>New School</v>
          </cell>
          <cell r="B335" t="str">
            <v>New York</v>
          </cell>
          <cell r="C335" t="str">
            <v>NY</v>
          </cell>
          <cell r="D335" t="str">
            <v>10011</v>
          </cell>
          <cell r="E335" t="str">
            <v>New York-Northern New Jersey-Long Island, NY-NJ-PA MSA</v>
          </cell>
        </row>
        <row r="336">
          <cell r="A336" t="str">
            <v>California State U., Long Beach</v>
          </cell>
          <cell r="B336" t="str">
            <v>Long Beach</v>
          </cell>
          <cell r="C336" t="str">
            <v>CA</v>
          </cell>
          <cell r="D336" t="str">
            <v>90840</v>
          </cell>
          <cell r="E336" t="str">
            <v>Los Angeles-Long Beach-Santa Ana, CA MSA</v>
          </cell>
        </row>
        <row r="337">
          <cell r="A337" t="str">
            <v>Fisk U.</v>
          </cell>
          <cell r="B337" t="str">
            <v>Nashville</v>
          </cell>
          <cell r="C337" t="str">
            <v>TN</v>
          </cell>
          <cell r="D337" t="str">
            <v>37208</v>
          </cell>
          <cell r="E337" t="str">
            <v>Nashville-Davidson-Murfreesboro-Franklin, TN MSA</v>
          </cell>
        </row>
        <row r="338">
          <cell r="A338" t="str">
            <v>CUNY, John Jay C. of Criminal Justice</v>
          </cell>
          <cell r="B338" t="str">
            <v>New York</v>
          </cell>
          <cell r="C338" t="str">
            <v>NY</v>
          </cell>
          <cell r="D338" t="str">
            <v>10019</v>
          </cell>
          <cell r="E338" t="str">
            <v>New York-Northern New Jersey-Long Island, NY-NJ-PA MSA</v>
          </cell>
        </row>
        <row r="339">
          <cell r="A339" t="str">
            <v>California State U., Fresno</v>
          </cell>
          <cell r="B339" t="str">
            <v>Fresno</v>
          </cell>
          <cell r="C339" t="str">
            <v>CA</v>
          </cell>
          <cell r="D339" t="str">
            <v>93740</v>
          </cell>
          <cell r="E339" t="str">
            <v>Fresno, CA MSA</v>
          </cell>
        </row>
        <row r="340">
          <cell r="A340" t="str">
            <v>Midwestern U.</v>
          </cell>
          <cell r="B340" t="str">
            <v>Downers Grove</v>
          </cell>
          <cell r="C340" t="str">
            <v>IL</v>
          </cell>
          <cell r="D340" t="str">
            <v>60515</v>
          </cell>
          <cell r="E340" t="str">
            <v>Chicago-Naperville-Joliet, IL-IN-WI MSA</v>
          </cell>
        </row>
        <row r="341">
          <cell r="A341" t="str">
            <v>Arkansas State U., Jonesboro</v>
          </cell>
          <cell r="B341" t="str">
            <v>State University</v>
          </cell>
          <cell r="C341" t="str">
            <v>AR</v>
          </cell>
          <cell r="D341" t="str">
            <v>72467</v>
          </cell>
          <cell r="E341" t="str">
            <v>Jonesboro, AR MSA</v>
          </cell>
        </row>
        <row r="342">
          <cell r="A342" t="str">
            <v>U. Arkansas, Pine Bluff</v>
          </cell>
          <cell r="B342" t="str">
            <v>Pine Bluff</v>
          </cell>
          <cell r="C342" t="str">
            <v>AR</v>
          </cell>
          <cell r="D342" t="str">
            <v>71601</v>
          </cell>
          <cell r="E342" t="str">
            <v>Pine Bluff, AR MSA</v>
          </cell>
        </row>
        <row r="343">
          <cell r="A343" t="str">
            <v>Langston U.</v>
          </cell>
          <cell r="B343" t="str">
            <v>Langston</v>
          </cell>
          <cell r="C343" t="str">
            <v>OK</v>
          </cell>
          <cell r="D343" t="str">
            <v>73050</v>
          </cell>
          <cell r="E343" t="str">
            <v>Oklahoma City, OK MSA</v>
          </cell>
        </row>
        <row r="344">
          <cell r="A344" t="str">
            <v>Rowan U.</v>
          </cell>
          <cell r="B344" t="str">
            <v>Glassboro</v>
          </cell>
          <cell r="C344" t="str">
            <v>NJ</v>
          </cell>
          <cell r="D344" t="str">
            <v>08028</v>
          </cell>
          <cell r="E344" t="str">
            <v>Philadelphia-Camden-Wilmington, PA-NJ-DE-MD MSA</v>
          </cell>
        </row>
        <row r="345">
          <cell r="A345" t="str">
            <v>Texas Christian U.</v>
          </cell>
          <cell r="B345" t="str">
            <v>Fort Worth</v>
          </cell>
          <cell r="C345" t="str">
            <v>TX</v>
          </cell>
          <cell r="D345" t="str">
            <v>76129</v>
          </cell>
          <cell r="E345" t="str">
            <v>Dallas-Fort Worth-Arlington, TX MSA</v>
          </cell>
        </row>
        <row r="346">
          <cell r="A346" t="str">
            <v>Bowling Green State U.</v>
          </cell>
          <cell r="B346" t="str">
            <v>Bowling Green</v>
          </cell>
          <cell r="C346" t="str">
            <v>OH</v>
          </cell>
          <cell r="D346" t="str">
            <v>43403</v>
          </cell>
          <cell r="E346" t="str">
            <v>Toledo, OH MSA</v>
          </cell>
        </row>
        <row r="347">
          <cell r="A347" t="str">
            <v>Salisbury U.</v>
          </cell>
          <cell r="B347" t="str">
            <v>Salisbury</v>
          </cell>
          <cell r="C347" t="str">
            <v>MD</v>
          </cell>
          <cell r="D347" t="str">
            <v>21801</v>
          </cell>
          <cell r="E347" t="str">
            <v>Salisbury, MD MSA</v>
          </cell>
        </row>
        <row r="348">
          <cell r="A348" t="str">
            <v>Western Kentucky U.</v>
          </cell>
          <cell r="B348" t="str">
            <v>Bowling Green</v>
          </cell>
          <cell r="C348" t="str">
            <v>KY</v>
          </cell>
          <cell r="D348" t="str">
            <v>42101</v>
          </cell>
          <cell r="E348" t="str">
            <v>Bowling Green, KY MSA</v>
          </cell>
        </row>
        <row r="349">
          <cell r="A349" t="str">
            <v>Virginia State U.</v>
          </cell>
          <cell r="B349" t="str">
            <v>Petersburg</v>
          </cell>
          <cell r="C349" t="str">
            <v>VA</v>
          </cell>
          <cell r="D349" t="str">
            <v>23806</v>
          </cell>
          <cell r="E349" t="str">
            <v>Richmond, VA MSA</v>
          </cell>
        </row>
        <row r="350">
          <cell r="A350" t="str">
            <v>U. Michigan, Dearborn</v>
          </cell>
          <cell r="B350" t="str">
            <v>Dearborn</v>
          </cell>
          <cell r="C350" t="str">
            <v>MI</v>
          </cell>
          <cell r="D350" t="str">
            <v>48128</v>
          </cell>
          <cell r="E350" t="str">
            <v>Detroit-Warren-Livonia, MI MSA</v>
          </cell>
        </row>
        <row r="351">
          <cell r="A351" t="str">
            <v>U. Central Oklahoma</v>
          </cell>
          <cell r="B351" t="str">
            <v>Edmond</v>
          </cell>
          <cell r="C351" t="str">
            <v>OK</v>
          </cell>
          <cell r="D351" t="str">
            <v>73034</v>
          </cell>
          <cell r="E351" t="str">
            <v>Oklahoma City, OK MSA</v>
          </cell>
        </row>
        <row r="352">
          <cell r="A352" t="str">
            <v>U. Washington, Bothell</v>
          </cell>
          <cell r="B352" t="str">
            <v>Bothell</v>
          </cell>
          <cell r="C352" t="str">
            <v>WA</v>
          </cell>
          <cell r="D352" t="str">
            <v>98011</v>
          </cell>
          <cell r="E352" t="str">
            <v>Seattle-Tacoma-Bellevue, WA MSA</v>
          </cell>
        </row>
        <row r="353">
          <cell r="A353" t="str">
            <v>Azusa Pacific U.</v>
          </cell>
          <cell r="B353" t="str">
            <v>Azusa</v>
          </cell>
          <cell r="C353" t="str">
            <v>CA</v>
          </cell>
          <cell r="D353" t="str">
            <v>91702</v>
          </cell>
          <cell r="E353" t="str">
            <v>Los Angeles-Long Beach-Santa Ana, CA MSA</v>
          </cell>
        </row>
        <row r="354">
          <cell r="A354" t="str">
            <v>Ponce Health Sciences U.</v>
          </cell>
          <cell r="B354" t="str">
            <v>Ponce</v>
          </cell>
          <cell r="C354" t="str">
            <v>PR</v>
          </cell>
          <cell r="D354" t="str">
            <v>00732</v>
          </cell>
          <cell r="E354" t="str">
            <v>Ponce, PR MSA</v>
          </cell>
        </row>
        <row r="355">
          <cell r="A355" t="str">
            <v>U. New England</v>
          </cell>
          <cell r="B355" t="str">
            <v>Biddeford</v>
          </cell>
          <cell r="C355" t="str">
            <v>ME</v>
          </cell>
          <cell r="D355" t="str">
            <v>04005</v>
          </cell>
          <cell r="E355" t="str">
            <v>Portland-South Portland-Biddeford, ME MSA</v>
          </cell>
        </row>
        <row r="356">
          <cell r="A356" t="str">
            <v>Grand Valley State U.</v>
          </cell>
          <cell r="B356" t="str">
            <v>Allendale</v>
          </cell>
          <cell r="C356" t="str">
            <v>MI</v>
          </cell>
          <cell r="D356" t="str">
            <v>49401</v>
          </cell>
          <cell r="E356" t="str">
            <v>Holland-Grand Haven, MI MSA</v>
          </cell>
        </row>
        <row r="357">
          <cell r="A357" t="str">
            <v>West Virginia State U.</v>
          </cell>
          <cell r="B357" t="str">
            <v>Institute</v>
          </cell>
          <cell r="C357" t="str">
            <v>WV</v>
          </cell>
          <cell r="D357" t="str">
            <v>25112</v>
          </cell>
          <cell r="E357" t="str">
            <v>Charleston, WV MSA</v>
          </cell>
        </row>
        <row r="358">
          <cell r="A358" t="str">
            <v>U. South Florida, Saint Petersburg</v>
          </cell>
          <cell r="B358" t="str">
            <v>Saint Petersburg</v>
          </cell>
          <cell r="C358" t="str">
            <v>FL</v>
          </cell>
          <cell r="D358" t="str">
            <v>33701</v>
          </cell>
          <cell r="E358" t="str">
            <v>Tampa-St. Petersburg-Clearwater, FL</v>
          </cell>
        </row>
        <row r="359">
          <cell r="A359" t="str">
            <v>Wesleyan U.</v>
          </cell>
          <cell r="B359" t="str">
            <v>Middletown</v>
          </cell>
          <cell r="C359" t="str">
            <v>CT</v>
          </cell>
          <cell r="D359" t="str">
            <v>06459</v>
          </cell>
          <cell r="E359" t="str">
            <v>Hartford-West Hartford-East Hartford, CT MSA</v>
          </cell>
        </row>
        <row r="360">
          <cell r="A360" t="str">
            <v>Seton Hall U.</v>
          </cell>
          <cell r="B360" t="str">
            <v>South Orange</v>
          </cell>
          <cell r="C360" t="str">
            <v>NJ</v>
          </cell>
          <cell r="D360" t="str">
            <v>07079</v>
          </cell>
          <cell r="E360" t="str">
            <v>New York-Northern New Jersey-Long Island, NY-NJ-PA MSA</v>
          </cell>
        </row>
        <row r="361">
          <cell r="A361" t="str">
            <v>Indiana U.-Purdue U., Fort Wayne</v>
          </cell>
          <cell r="B361" t="str">
            <v>Fort Wayne</v>
          </cell>
          <cell r="C361" t="str">
            <v>IN</v>
          </cell>
          <cell r="D361" t="str">
            <v>46805</v>
          </cell>
          <cell r="E361" t="str">
            <v>Fort Wayne, IN MSA</v>
          </cell>
        </row>
        <row r="362">
          <cell r="A362" t="str">
            <v>Clark U.</v>
          </cell>
          <cell r="B362" t="str">
            <v>Worcester</v>
          </cell>
          <cell r="C362" t="str">
            <v>MA</v>
          </cell>
          <cell r="D362" t="str">
            <v>01610</v>
          </cell>
          <cell r="E362" t="str">
            <v>Worcester, MA MSA</v>
          </cell>
        </row>
        <row r="363">
          <cell r="A363" t="str">
            <v>U. Arkansas, Little Rock</v>
          </cell>
          <cell r="B363" t="str">
            <v>Little Rock</v>
          </cell>
          <cell r="C363" t="str">
            <v>AR</v>
          </cell>
          <cell r="D363" t="str">
            <v>72204</v>
          </cell>
          <cell r="E363" t="str">
            <v>Little Rock-North Little Rock-Conway, AR MSA</v>
          </cell>
        </row>
        <row r="364">
          <cell r="A364" t="str">
            <v>U. Colorado Colorado Springs</v>
          </cell>
          <cell r="B364" t="str">
            <v>Colorado Springs</v>
          </cell>
          <cell r="C364" t="str">
            <v>CO</v>
          </cell>
          <cell r="D364" t="str">
            <v>80918</v>
          </cell>
          <cell r="E364" t="str">
            <v>Colorado Springs, CO MSA</v>
          </cell>
        </row>
        <row r="365">
          <cell r="A365" t="str">
            <v>U. Central del Caribe</v>
          </cell>
          <cell r="B365" t="str">
            <v>Bayamon</v>
          </cell>
          <cell r="C365" t="str">
            <v>PR</v>
          </cell>
          <cell r="D365" t="str">
            <v>00960</v>
          </cell>
          <cell r="E365" t="str">
            <v>San Juan-Caguas-Guaynabo, PR MSA</v>
          </cell>
        </row>
        <row r="366">
          <cell r="A366" t="str">
            <v>East Tennessee State U.</v>
          </cell>
          <cell r="B366" t="str">
            <v>Johnson City</v>
          </cell>
          <cell r="C366" t="str">
            <v>TN</v>
          </cell>
          <cell r="D366" t="str">
            <v>37614</v>
          </cell>
          <cell r="E366" t="str">
            <v>Johnson City, TN MSA</v>
          </cell>
        </row>
        <row r="367">
          <cell r="A367" t="str">
            <v>U. Tennessee, Chattanooga</v>
          </cell>
          <cell r="B367" t="str">
            <v>Chattanooga</v>
          </cell>
          <cell r="C367" t="str">
            <v>TN</v>
          </cell>
          <cell r="D367" t="str">
            <v>37403</v>
          </cell>
          <cell r="E367" t="str">
            <v>Chattanooga, TN-GA MSA</v>
          </cell>
        </row>
        <row r="368">
          <cell r="A368" t="str">
            <v>Carleton C.</v>
          </cell>
          <cell r="B368" t="str">
            <v>Northfield</v>
          </cell>
          <cell r="C368" t="str">
            <v>MN</v>
          </cell>
          <cell r="D368" t="str">
            <v>55057</v>
          </cell>
          <cell r="E368" t="str">
            <v>MN NONMETROPOLITAN AREA</v>
          </cell>
        </row>
        <row r="369">
          <cell r="A369" t="str">
            <v>California State U., San Marcos</v>
          </cell>
          <cell r="B369" t="str">
            <v>San Marcos</v>
          </cell>
          <cell r="C369" t="str">
            <v>CA</v>
          </cell>
          <cell r="D369" t="str">
            <v>92096</v>
          </cell>
          <cell r="E369" t="str">
            <v>San Diego-Carlsbad-San Marcos, CA MSA</v>
          </cell>
        </row>
        <row r="370">
          <cell r="A370" t="str">
            <v>Loyola Marymount U.</v>
          </cell>
          <cell r="B370" t="str">
            <v>Los Angeles</v>
          </cell>
          <cell r="C370" t="str">
            <v>CA</v>
          </cell>
          <cell r="D370" t="str">
            <v>90045</v>
          </cell>
          <cell r="E370" t="str">
            <v>Los Angeles-Long Beach-Santa Ana, CA MSA</v>
          </cell>
        </row>
        <row r="371">
          <cell r="A371" t="str">
            <v>U. Metropolitana</v>
          </cell>
          <cell r="B371" t="str">
            <v>Rio Piedras</v>
          </cell>
          <cell r="C371" t="str">
            <v>PR</v>
          </cell>
          <cell r="D371" t="str">
            <v>00928</v>
          </cell>
          <cell r="E371" t="str">
            <v>San Juan-Caguas-Guaynabo, PR MSA</v>
          </cell>
        </row>
        <row r="372">
          <cell r="A372" t="str">
            <v>Lincoln U., Jefferson City</v>
          </cell>
          <cell r="B372" t="str">
            <v>Jefferson City</v>
          </cell>
          <cell r="C372" t="str">
            <v>MO</v>
          </cell>
          <cell r="D372" t="str">
            <v>65101</v>
          </cell>
          <cell r="E372" t="str">
            <v>Jefferson City, MO MSA</v>
          </cell>
        </row>
        <row r="373">
          <cell r="A373" t="str">
            <v>Morehouse C.</v>
          </cell>
          <cell r="B373" t="str">
            <v>Atlanta</v>
          </cell>
          <cell r="C373" t="str">
            <v>GA</v>
          </cell>
          <cell r="D373" t="str">
            <v>30314</v>
          </cell>
          <cell r="E373" t="str">
            <v>Atlanta-Sandy Springs-Marietta, GA MSA</v>
          </cell>
        </row>
        <row r="374">
          <cell r="A374" t="str">
            <v>CUNY, Graduate Center</v>
          </cell>
          <cell r="B374" t="str">
            <v>New York</v>
          </cell>
          <cell r="C374" t="str">
            <v>NY</v>
          </cell>
          <cell r="D374" t="str">
            <v>10016</v>
          </cell>
          <cell r="E374" t="str">
            <v>New York-Northern New Jersey-Long Island, NY-NJ-PA MSA</v>
          </cell>
        </row>
        <row r="375">
          <cell r="A375" t="str">
            <v>U. Guam</v>
          </cell>
          <cell r="B375" t="str">
            <v>Mangilao</v>
          </cell>
          <cell r="C375" t="str">
            <v>GU</v>
          </cell>
          <cell r="D375" t="str">
            <v>96923</v>
          </cell>
          <cell r="E375" t="str">
            <v>GU NONMETROPOLITAN AREA</v>
          </cell>
        </row>
        <row r="376">
          <cell r="A376" t="str">
            <v>Kentucky State U.</v>
          </cell>
          <cell r="B376" t="str">
            <v>Frankfort</v>
          </cell>
          <cell r="C376" t="str">
            <v>KY</v>
          </cell>
          <cell r="D376" t="str">
            <v>40601</v>
          </cell>
          <cell r="E376" t="str">
            <v>KY NONMETROPOLITAN AREA</v>
          </cell>
        </row>
        <row r="377">
          <cell r="A377" t="str">
            <v>U. Texas, Brownsville</v>
          </cell>
          <cell r="B377" t="str">
            <v>Brownsville</v>
          </cell>
          <cell r="C377" t="str">
            <v>TX</v>
          </cell>
          <cell r="D377" t="str">
            <v>78520</v>
          </cell>
          <cell r="E377" t="str">
            <v>Brownsville-Harlingen, TX MSA</v>
          </cell>
        </row>
        <row r="378">
          <cell r="A378" t="str">
            <v>Fairfield U.</v>
          </cell>
          <cell r="B378" t="str">
            <v>Fairfield</v>
          </cell>
          <cell r="C378" t="str">
            <v>CT</v>
          </cell>
          <cell r="D378" t="str">
            <v>06824</v>
          </cell>
          <cell r="E378" t="str">
            <v>Bridgeport-Stamford-Norwalk, CT MSA</v>
          </cell>
        </row>
        <row r="379">
          <cell r="A379" t="str">
            <v>Williams C.</v>
          </cell>
          <cell r="B379" t="str">
            <v>Williamstown</v>
          </cell>
          <cell r="C379" t="str">
            <v>MA</v>
          </cell>
          <cell r="D379" t="str">
            <v>01267</v>
          </cell>
          <cell r="E379" t="str">
            <v>Pittsfield, MA MSA</v>
          </cell>
        </row>
        <row r="380">
          <cell r="A380" t="str">
            <v>California State U., Fullerton</v>
          </cell>
          <cell r="B380" t="str">
            <v>Fullerton</v>
          </cell>
          <cell r="C380" t="str">
            <v>CA</v>
          </cell>
          <cell r="D380" t="str">
            <v>92831</v>
          </cell>
          <cell r="E380" t="str">
            <v>Los Angeles-Long Beach-Santa Ana, CA MSA</v>
          </cell>
        </row>
        <row r="381">
          <cell r="A381" t="str">
            <v>National Defense U.</v>
          </cell>
          <cell r="B381" t="str">
            <v>Washington</v>
          </cell>
          <cell r="C381" t="str">
            <v>DC</v>
          </cell>
          <cell r="D381" t="str">
            <v>20319</v>
          </cell>
          <cell r="E381" t="str">
            <v>Washington-Arlington-Alexandria, DC-VA-MD-WV MSA</v>
          </cell>
        </row>
        <row r="382">
          <cell r="A382" t="str">
            <v>California State U., Monterey Bay</v>
          </cell>
          <cell r="B382" t="str">
            <v>Seaside</v>
          </cell>
          <cell r="C382" t="str">
            <v>CA</v>
          </cell>
          <cell r="D382" t="str">
            <v>93955</v>
          </cell>
          <cell r="E382" t="str">
            <v>Salinas, CA MSA</v>
          </cell>
        </row>
        <row r="383">
          <cell r="A383" t="str">
            <v>Southern Connecticut State U.</v>
          </cell>
          <cell r="B383" t="str">
            <v>New Haven</v>
          </cell>
          <cell r="C383" t="str">
            <v>CT</v>
          </cell>
          <cell r="D383" t="str">
            <v>06515</v>
          </cell>
          <cell r="E383" t="str">
            <v>New Haven-Milford, CT MSA</v>
          </cell>
        </row>
        <row r="384">
          <cell r="A384" t="str">
            <v>Chapman U.</v>
          </cell>
          <cell r="B384" t="str">
            <v>Orange</v>
          </cell>
          <cell r="C384" t="str">
            <v>CA</v>
          </cell>
          <cell r="D384" t="str">
            <v>92866</v>
          </cell>
          <cell r="E384" t="str">
            <v>Los Angeles-Long Beach-Santa Ana, CA MSA</v>
          </cell>
        </row>
        <row r="385">
          <cell r="A385" t="str">
            <v>Norfolk State U.</v>
          </cell>
          <cell r="B385" t="str">
            <v>Norfolk</v>
          </cell>
          <cell r="C385" t="str">
            <v>VA</v>
          </cell>
          <cell r="D385" t="str">
            <v>23504</v>
          </cell>
          <cell r="E385" t="str">
            <v>Virginia Beach-Norfolk-Newport News, VA-NC MSA</v>
          </cell>
        </row>
        <row r="386">
          <cell r="A386" t="str">
            <v>Smith C.</v>
          </cell>
          <cell r="B386" t="str">
            <v>Northampton</v>
          </cell>
          <cell r="C386" t="str">
            <v>MA</v>
          </cell>
          <cell r="D386" t="str">
            <v>01063</v>
          </cell>
          <cell r="E386" t="str">
            <v>Springfield, MA MSA</v>
          </cell>
        </row>
        <row r="387">
          <cell r="A387" t="str">
            <v>Alfred U.</v>
          </cell>
          <cell r="B387" t="str">
            <v>Alfred</v>
          </cell>
          <cell r="C387" t="str">
            <v>NY</v>
          </cell>
          <cell r="D387" t="str">
            <v>14802</v>
          </cell>
          <cell r="E387" t="str">
            <v>NY NONMETROPOLITAN AREA</v>
          </cell>
        </row>
        <row r="388">
          <cell r="A388" t="str">
            <v>Stephen F. Austin State U.</v>
          </cell>
          <cell r="B388" t="str">
            <v>Nacogdoches</v>
          </cell>
          <cell r="C388" t="str">
            <v>TX</v>
          </cell>
          <cell r="D388" t="str">
            <v>75962</v>
          </cell>
          <cell r="E388" t="str">
            <v>TX NONMETROPOLITAN AREA</v>
          </cell>
        </row>
        <row r="389">
          <cell r="A389" t="str">
            <v>Rutgers, State U. New Jersey, Camden</v>
          </cell>
          <cell r="B389" t="str">
            <v>Camden</v>
          </cell>
          <cell r="C389" t="str">
            <v>NJ</v>
          </cell>
          <cell r="D389" t="str">
            <v>08102</v>
          </cell>
          <cell r="E389" t="str">
            <v>Philadelphia-Camden-Wilmington, PA-NJ-DE-MD MSA</v>
          </cell>
        </row>
        <row r="390">
          <cell r="A390" t="str">
            <v>U. Massachusetts, central office</v>
          </cell>
          <cell r="B390" t="str">
            <v>Boston</v>
          </cell>
          <cell r="C390" t="str">
            <v>MA</v>
          </cell>
          <cell r="D390" t="str">
            <v>02110</v>
          </cell>
          <cell r="E390" t="str">
            <v>Boston-Cambridge-Quincy, MA-NH MSA</v>
          </cell>
        </row>
        <row r="391">
          <cell r="A391" t="str">
            <v>U. Baltimore</v>
          </cell>
          <cell r="B391" t="str">
            <v>Baltimore</v>
          </cell>
          <cell r="C391" t="str">
            <v>MD</v>
          </cell>
          <cell r="D391" t="str">
            <v>21201</v>
          </cell>
          <cell r="E391" t="str">
            <v>Baltimore-Towson, MD MSA</v>
          </cell>
        </row>
        <row r="392">
          <cell r="A392" t="str">
            <v>California State U., Los Angeles</v>
          </cell>
          <cell r="B392" t="str">
            <v>Los Angeles</v>
          </cell>
          <cell r="C392" t="str">
            <v>CA</v>
          </cell>
          <cell r="D392" t="str">
            <v>90032</v>
          </cell>
          <cell r="E392" t="str">
            <v>Los Angeles-Long Beach-Santa Ana, CA MSA</v>
          </cell>
        </row>
        <row r="393">
          <cell r="A393" t="str">
            <v>West Chester U. Pennsylvania</v>
          </cell>
          <cell r="B393" t="str">
            <v>West Chester</v>
          </cell>
          <cell r="C393" t="str">
            <v>PA</v>
          </cell>
          <cell r="D393" t="str">
            <v>19383</v>
          </cell>
          <cell r="E393" t="str">
            <v>Philadelphia-Camden-Wilmington, PA-NJ-DE-MD MSA</v>
          </cell>
        </row>
        <row r="394">
          <cell r="A394" t="str">
            <v>Texas Southern U.</v>
          </cell>
          <cell r="B394" t="str">
            <v>Houston</v>
          </cell>
          <cell r="C394" t="str">
            <v>TX</v>
          </cell>
          <cell r="D394" t="str">
            <v>77004</v>
          </cell>
          <cell r="E394" t="str">
            <v>Houston-Sugar Land-Baytown, TX MSA</v>
          </cell>
        </row>
        <row r="395">
          <cell r="A395" t="str">
            <v>Western U. of Health Sciences</v>
          </cell>
          <cell r="B395" t="str">
            <v>Pomona</v>
          </cell>
          <cell r="C395" t="str">
            <v>CA</v>
          </cell>
          <cell r="D395" t="str">
            <v>91766</v>
          </cell>
          <cell r="E395" t="str">
            <v>Los Angeles-Long Beach-Santa Ana, CA MSA</v>
          </cell>
        </row>
        <row r="396">
          <cell r="A396" t="str">
            <v>Southern U. and A&amp;M C., Baton Rouge</v>
          </cell>
          <cell r="B396" t="str">
            <v>Baton Rouge</v>
          </cell>
          <cell r="C396" t="str">
            <v>LA</v>
          </cell>
          <cell r="D396" t="str">
            <v>70813</v>
          </cell>
          <cell r="E396" t="str">
            <v>Baton Rouge, LA MSA</v>
          </cell>
        </row>
        <row r="397">
          <cell r="A397" t="str">
            <v>Kennesaw State U.</v>
          </cell>
          <cell r="B397" t="str">
            <v>Kennesaw</v>
          </cell>
          <cell r="C397" t="str">
            <v>GA</v>
          </cell>
          <cell r="D397" t="str">
            <v>30144</v>
          </cell>
          <cell r="E397" t="str">
            <v>Atlanta-Sandy Springs-Marietta, GA MSA</v>
          </cell>
        </row>
        <row r="398">
          <cell r="A398" t="str">
            <v>Southern U. and A&amp;M C., Agricultural Research and Extension Center</v>
          </cell>
          <cell r="B398" t="str">
            <v>Baton Rouge</v>
          </cell>
          <cell r="C398" t="str">
            <v>LA</v>
          </cell>
          <cell r="D398" t="str">
            <v>70813</v>
          </cell>
          <cell r="E398" t="str">
            <v>Baton Rouge, LA MSA</v>
          </cell>
        </row>
        <row r="399">
          <cell r="A399" t="str">
            <v>Pace U.</v>
          </cell>
          <cell r="B399" t="str">
            <v>New York</v>
          </cell>
          <cell r="C399" t="str">
            <v>NY</v>
          </cell>
          <cell r="D399" t="str">
            <v>10038</v>
          </cell>
          <cell r="E399" t="str">
            <v>New York-Northern New Jersey-Long Island, NY-NJ-PA MSA</v>
          </cell>
        </row>
        <row r="400">
          <cell r="A400" t="str">
            <v>California State Polytechnic U., Pomona</v>
          </cell>
          <cell r="B400" t="str">
            <v>Pomona</v>
          </cell>
          <cell r="C400" t="str">
            <v>CA</v>
          </cell>
          <cell r="D400" t="str">
            <v>91768</v>
          </cell>
          <cell r="E400" t="str">
            <v>Los Angeles-Long Beach-Santa Ana, CA MSA</v>
          </cell>
        </row>
        <row r="401">
          <cell r="A401" t="str">
            <v>U. Texas, Tyler</v>
          </cell>
          <cell r="B401" t="str">
            <v>Tyler</v>
          </cell>
          <cell r="C401" t="str">
            <v>TX</v>
          </cell>
          <cell r="D401" t="str">
            <v>75799</v>
          </cell>
          <cell r="E401" t="str">
            <v>Tyler, TX MSA</v>
          </cell>
        </row>
        <row r="402">
          <cell r="A402" t="str">
            <v>A. T. Still U.</v>
          </cell>
          <cell r="B402" t="str">
            <v>Kirksville</v>
          </cell>
          <cell r="C402" t="str">
            <v>MO</v>
          </cell>
          <cell r="D402" t="str">
            <v>63501</v>
          </cell>
          <cell r="E402" t="str">
            <v>MO NONMETROPOLITAN AREA</v>
          </cell>
        </row>
        <row r="403">
          <cell r="A403" t="str">
            <v>U. Wisconsin-Stevens Point</v>
          </cell>
          <cell r="B403" t="str">
            <v>Stevens Point</v>
          </cell>
          <cell r="C403" t="str">
            <v>WI</v>
          </cell>
          <cell r="D403" t="str">
            <v>54481</v>
          </cell>
          <cell r="E403" t="str">
            <v>WI NONMETROPOLITAN AREA</v>
          </cell>
        </row>
        <row r="404">
          <cell r="A404" t="str">
            <v>Milwaukee School of Engineering</v>
          </cell>
          <cell r="B404" t="str">
            <v>Milwaukee</v>
          </cell>
          <cell r="C404" t="str">
            <v>WI</v>
          </cell>
          <cell r="D404" t="str">
            <v>53202</v>
          </cell>
          <cell r="E404" t="str">
            <v>Milwaukee-Waukesha-West Allis, WI MSA</v>
          </cell>
        </row>
        <row r="405">
          <cell r="A405" t="str">
            <v>West Texas A&amp;M U.</v>
          </cell>
          <cell r="B405" t="str">
            <v>Canyon</v>
          </cell>
          <cell r="C405" t="str">
            <v>TX</v>
          </cell>
          <cell r="D405" t="str">
            <v>79016</v>
          </cell>
          <cell r="E405" t="str">
            <v>Amarillo, TX MSA</v>
          </cell>
        </row>
        <row r="406">
          <cell r="A406" t="str">
            <v>Gallaudet U.</v>
          </cell>
          <cell r="B406" t="str">
            <v>Washington</v>
          </cell>
          <cell r="C406" t="str">
            <v>DC</v>
          </cell>
          <cell r="D406" t="str">
            <v>20002</v>
          </cell>
          <cell r="E406" t="str">
            <v>Washington-Arlington-Alexandria, DC-VA-MD-WV MSA</v>
          </cell>
        </row>
        <row r="407">
          <cell r="A407" t="str">
            <v>U. San Diego</v>
          </cell>
          <cell r="B407" t="str">
            <v>San Diego</v>
          </cell>
          <cell r="C407" t="str">
            <v>CA</v>
          </cell>
          <cell r="D407" t="str">
            <v>92110</v>
          </cell>
          <cell r="E407" t="str">
            <v>San Diego-Carlsbad-San Marcos, CA MSA</v>
          </cell>
        </row>
        <row r="408">
          <cell r="A408" t="str">
            <v>Amherst C.</v>
          </cell>
          <cell r="B408" t="str">
            <v>Amherst</v>
          </cell>
          <cell r="C408" t="str">
            <v>MA</v>
          </cell>
          <cell r="D408" t="str">
            <v>01002</v>
          </cell>
          <cell r="E408" t="str">
            <v>Springfield, MA MSA</v>
          </cell>
        </row>
        <row r="409">
          <cell r="A409" t="str">
            <v>Middle Tennessee State U.</v>
          </cell>
          <cell r="B409" t="str">
            <v>Murfreesboro</v>
          </cell>
          <cell r="C409" t="str">
            <v>TN</v>
          </cell>
          <cell r="D409" t="str">
            <v>37132</v>
          </cell>
          <cell r="E409" t="str">
            <v>Nashville-Davidson-Murfreesboro-Franklin, TN MSA</v>
          </cell>
        </row>
        <row r="410">
          <cell r="A410" t="str">
            <v>Fort Valley State U.</v>
          </cell>
          <cell r="B410" t="str">
            <v>Fort Valley</v>
          </cell>
          <cell r="C410" t="str">
            <v>GA</v>
          </cell>
          <cell r="D410" t="str">
            <v>31030</v>
          </cell>
          <cell r="E410" t="str">
            <v>GA NONMETROPOLITAN AREA</v>
          </cell>
        </row>
        <row r="411">
          <cell r="A411" t="str">
            <v>Montclair State U.</v>
          </cell>
          <cell r="B411" t="str">
            <v>Montclair</v>
          </cell>
          <cell r="C411" t="str">
            <v>NJ</v>
          </cell>
          <cell r="D411" t="str">
            <v>07043</v>
          </cell>
          <cell r="E411" t="str">
            <v>New York-Northern New Jersey-Long Island, NY-NJ-PA MSA</v>
          </cell>
        </row>
        <row r="412">
          <cell r="A412" t="str">
            <v>U. North Carolina, general administration</v>
          </cell>
          <cell r="B412" t="str">
            <v>Chapel Hill</v>
          </cell>
          <cell r="C412" t="str">
            <v>NC</v>
          </cell>
          <cell r="D412" t="str">
            <v>27514</v>
          </cell>
          <cell r="E412" t="str">
            <v>Durham, NC MSA</v>
          </cell>
        </row>
        <row r="413">
          <cell r="A413" t="str">
            <v>St. Cloud State U.</v>
          </cell>
          <cell r="B413" t="str">
            <v>St. Cloud</v>
          </cell>
          <cell r="C413" t="str">
            <v>MN</v>
          </cell>
          <cell r="D413" t="str">
            <v>56301</v>
          </cell>
          <cell r="E413" t="str">
            <v>St. Cloud, MN MSA</v>
          </cell>
        </row>
        <row r="414">
          <cell r="A414" t="str">
            <v>New York Institute of Technology</v>
          </cell>
          <cell r="B414" t="str">
            <v>Old Westbury</v>
          </cell>
          <cell r="C414" t="str">
            <v>NY</v>
          </cell>
          <cell r="D414" t="str">
            <v>11568</v>
          </cell>
          <cell r="E414" t="str">
            <v>New York-Northern New Jersey-Long Island, NY-NJ-PA MSA</v>
          </cell>
        </row>
        <row r="415">
          <cell r="A415" t="str">
            <v>Bucknell U.</v>
          </cell>
          <cell r="B415" t="str">
            <v>Lewisburg</v>
          </cell>
          <cell r="C415" t="str">
            <v>PA</v>
          </cell>
          <cell r="D415" t="str">
            <v>17837</v>
          </cell>
          <cell r="E415" t="str">
            <v>PA NONMETROPOLITAN AREA</v>
          </cell>
        </row>
        <row r="416">
          <cell r="A416" t="str">
            <v>U. Oklahoma, Tulsa</v>
          </cell>
          <cell r="B416" t="str">
            <v>Tulsa</v>
          </cell>
          <cell r="C416" t="str">
            <v>OK</v>
          </cell>
          <cell r="D416" t="str">
            <v>74135</v>
          </cell>
          <cell r="E416" t="str">
            <v>Tulsa, OK MSA</v>
          </cell>
        </row>
        <row r="417">
          <cell r="A417" t="str">
            <v>U. of the Sciences Philadelphia</v>
          </cell>
          <cell r="B417" t="str">
            <v>Philadelphia</v>
          </cell>
          <cell r="C417" t="str">
            <v>PA</v>
          </cell>
          <cell r="D417" t="str">
            <v>19104</v>
          </cell>
          <cell r="E417" t="str">
            <v>Philadelphia-Camden-Wilmington, PA-NJ-DE-MD MSA</v>
          </cell>
        </row>
        <row r="418">
          <cell r="A418" t="str">
            <v>U. Northern Iowa</v>
          </cell>
          <cell r="B418" t="str">
            <v>Cedar Falls</v>
          </cell>
          <cell r="C418" t="str">
            <v>IA</v>
          </cell>
          <cell r="D418" t="str">
            <v>50614</v>
          </cell>
          <cell r="E418" t="str">
            <v>Waterloo-Cedar Falls, IA MSA</v>
          </cell>
        </row>
        <row r="419">
          <cell r="A419" t="str">
            <v>MGH Institute of Health Professions</v>
          </cell>
          <cell r="B419" t="str">
            <v>Boston</v>
          </cell>
          <cell r="C419" t="str">
            <v>MA</v>
          </cell>
          <cell r="D419" t="str">
            <v>02129</v>
          </cell>
          <cell r="E419" t="str">
            <v>Boston-Cambridge-Quincy, MA-NH MSA</v>
          </cell>
        </row>
        <row r="420">
          <cell r="A420" t="str">
            <v>SUNY, C. of Optometry</v>
          </cell>
          <cell r="B420" t="str">
            <v>New York</v>
          </cell>
          <cell r="C420" t="str">
            <v>NY</v>
          </cell>
          <cell r="D420" t="str">
            <v>10036</v>
          </cell>
          <cell r="E420" t="str">
            <v>New York-Northern New Jersey-Long Island, NY-NJ-PA MSA</v>
          </cell>
        </row>
        <row r="421">
          <cell r="A421" t="str">
            <v>Franklin and Marshall C.</v>
          </cell>
          <cell r="B421" t="str">
            <v>Lancaster</v>
          </cell>
          <cell r="C421" t="str">
            <v>PA</v>
          </cell>
          <cell r="D421" t="str">
            <v>17604</v>
          </cell>
          <cell r="E421" t="str">
            <v>Lancaster, PA MSA</v>
          </cell>
        </row>
        <row r="422">
          <cell r="A422" t="str">
            <v>Appalachian State U.</v>
          </cell>
          <cell r="B422" t="str">
            <v>Boone</v>
          </cell>
          <cell r="C422" t="str">
            <v>NC</v>
          </cell>
          <cell r="D422" t="str">
            <v>28608</v>
          </cell>
          <cell r="E422" t="str">
            <v>NC NONMETROPOLITAN AREA</v>
          </cell>
        </row>
        <row r="423">
          <cell r="A423" t="str">
            <v>Lewis and Clark C.</v>
          </cell>
          <cell r="B423" t="str">
            <v>Portland</v>
          </cell>
          <cell r="C423" t="str">
            <v>OR</v>
          </cell>
          <cell r="D423" t="str">
            <v>97219</v>
          </cell>
          <cell r="E423" t="str">
            <v>Portland-Vancouver-Beaverton, OR-WA MSA</v>
          </cell>
        </row>
        <row r="424">
          <cell r="A424" t="str">
            <v>Mount Holyoke C.</v>
          </cell>
          <cell r="B424" t="str">
            <v>South Hadley</v>
          </cell>
          <cell r="C424" t="str">
            <v>MA</v>
          </cell>
          <cell r="D424" t="str">
            <v>01075</v>
          </cell>
          <cell r="E424" t="str">
            <v>Springfield, MA MSA</v>
          </cell>
        </row>
        <row r="425">
          <cell r="A425" t="str">
            <v>Texas A&amp;M U.-Commerce</v>
          </cell>
          <cell r="B425" t="str">
            <v>Commerce</v>
          </cell>
          <cell r="C425" t="str">
            <v>TX</v>
          </cell>
          <cell r="D425" t="str">
            <v>75429</v>
          </cell>
          <cell r="E425" t="str">
            <v>Dallas-Fort Worth-Arlington, TX MSA</v>
          </cell>
        </row>
        <row r="426">
          <cell r="A426" t="str">
            <v>Pennsylvania State U., Behrend</v>
          </cell>
          <cell r="B426" t="str">
            <v>Erie</v>
          </cell>
          <cell r="C426" t="str">
            <v>PA</v>
          </cell>
          <cell r="D426" t="str">
            <v>16563</v>
          </cell>
          <cell r="E426" t="str">
            <v>Erie, PA MSA</v>
          </cell>
        </row>
        <row r="427">
          <cell r="A427" t="str">
            <v>Grinnell C.</v>
          </cell>
          <cell r="B427" t="str">
            <v>Grinnell</v>
          </cell>
          <cell r="C427" t="str">
            <v>IA</v>
          </cell>
          <cell r="D427" t="str">
            <v>50112</v>
          </cell>
          <cell r="E427" t="str">
            <v>IA NONMETROPOLITAN AREA</v>
          </cell>
        </row>
        <row r="428">
          <cell r="A428" t="str">
            <v>James Madison U.</v>
          </cell>
          <cell r="B428" t="str">
            <v>Harrisonburg</v>
          </cell>
          <cell r="C428" t="str">
            <v>VA</v>
          </cell>
          <cell r="D428" t="str">
            <v>22807</v>
          </cell>
          <cell r="E428" t="str">
            <v>Harrisonburg, VA MSA</v>
          </cell>
        </row>
        <row r="429">
          <cell r="A429" t="str">
            <v>U. North Florida</v>
          </cell>
          <cell r="B429" t="str">
            <v>Jacksonville</v>
          </cell>
          <cell r="C429" t="str">
            <v>FL</v>
          </cell>
          <cell r="D429" t="str">
            <v>32224</v>
          </cell>
          <cell r="E429" t="str">
            <v>Jacksonville, FL MSA</v>
          </cell>
        </row>
        <row r="430">
          <cell r="A430" t="str">
            <v>Kettering U.</v>
          </cell>
          <cell r="B430" t="str">
            <v>Flint</v>
          </cell>
          <cell r="C430" t="str">
            <v>MI</v>
          </cell>
          <cell r="D430" t="str">
            <v>48504</v>
          </cell>
          <cell r="E430" t="str">
            <v>Flint, MI MSA</v>
          </cell>
        </row>
        <row r="431">
          <cell r="A431" t="str">
            <v>U. Northern Colorado</v>
          </cell>
          <cell r="B431" t="str">
            <v>Greeley</v>
          </cell>
          <cell r="C431" t="str">
            <v>CO</v>
          </cell>
          <cell r="D431" t="str">
            <v>80639</v>
          </cell>
          <cell r="E431" t="str">
            <v>Greeley, CO MSA</v>
          </cell>
        </row>
        <row r="432">
          <cell r="A432" t="str">
            <v>U. Washington, Tacoma</v>
          </cell>
          <cell r="B432" t="str">
            <v>Tacoma</v>
          </cell>
          <cell r="C432" t="str">
            <v>WA</v>
          </cell>
          <cell r="D432" t="str">
            <v>98402</v>
          </cell>
          <cell r="E432" t="str">
            <v>Seattle-Tacoma-Bellevue, WA MSA</v>
          </cell>
        </row>
        <row r="433">
          <cell r="A433" t="str">
            <v>U. Wisconsin-La Crosse</v>
          </cell>
          <cell r="B433" t="str">
            <v>La Crosse</v>
          </cell>
          <cell r="C433" t="str">
            <v>WI</v>
          </cell>
          <cell r="D433" t="str">
            <v>54601</v>
          </cell>
          <cell r="E433" t="str">
            <v>La Crosse, WI-MN MSA</v>
          </cell>
        </row>
        <row r="434">
          <cell r="A434" t="str">
            <v>Missouri State U.</v>
          </cell>
          <cell r="B434" t="str">
            <v>Springfield</v>
          </cell>
          <cell r="C434" t="str">
            <v>MO</v>
          </cell>
          <cell r="D434" t="str">
            <v>65897</v>
          </cell>
          <cell r="E434" t="str">
            <v>Springfield, MO MSA</v>
          </cell>
        </row>
        <row r="435">
          <cell r="A435" t="str">
            <v>Pomona C.</v>
          </cell>
          <cell r="B435" t="str">
            <v>Claremont</v>
          </cell>
          <cell r="C435" t="str">
            <v>CA</v>
          </cell>
          <cell r="D435" t="str">
            <v>91711</v>
          </cell>
          <cell r="E435" t="str">
            <v>Los Angeles-Long Beach-Santa Ana, CA MSA</v>
          </cell>
        </row>
        <row r="436">
          <cell r="A436" t="str">
            <v>U. Central Arkansas</v>
          </cell>
          <cell r="B436" t="str">
            <v>Conway</v>
          </cell>
          <cell r="C436" t="str">
            <v>AR</v>
          </cell>
          <cell r="D436" t="str">
            <v>72035</v>
          </cell>
          <cell r="E436" t="str">
            <v>Little Rock-North Little Rock-Conway, AR MSA</v>
          </cell>
        </row>
        <row r="437">
          <cell r="A437" t="str">
            <v>Pennsylvania State U., Harrisburg</v>
          </cell>
          <cell r="B437" t="str">
            <v>Middletown</v>
          </cell>
          <cell r="C437" t="str">
            <v>PA</v>
          </cell>
          <cell r="D437" t="str">
            <v>17057</v>
          </cell>
          <cell r="E437" t="str">
            <v>Harrisburg-Carlisle, PA MSA</v>
          </cell>
        </row>
        <row r="438">
          <cell r="A438" t="str">
            <v>Youngstown State U.</v>
          </cell>
          <cell r="B438" t="str">
            <v>Youngstown</v>
          </cell>
          <cell r="C438" t="str">
            <v>OH</v>
          </cell>
          <cell r="D438" t="str">
            <v>44555</v>
          </cell>
          <cell r="E438" t="str">
            <v>Youngstown-Warren-Boardman, OH-PA MSA</v>
          </cell>
        </row>
        <row r="439">
          <cell r="A439" t="str">
            <v>Roseman U. of Health Sciences</v>
          </cell>
          <cell r="B439" t="str">
            <v>Henderson</v>
          </cell>
          <cell r="C439" t="str">
            <v>NV</v>
          </cell>
          <cell r="D439" t="str">
            <v>89014</v>
          </cell>
          <cell r="E439" t="str">
            <v>Las Vegas-Paradise, NV MSA</v>
          </cell>
        </row>
        <row r="440">
          <cell r="A440" t="str">
            <v>Harvey Mudd C.</v>
          </cell>
          <cell r="B440" t="str">
            <v>Claremont</v>
          </cell>
          <cell r="C440" t="str">
            <v>CA</v>
          </cell>
          <cell r="D440" t="str">
            <v>91711</v>
          </cell>
          <cell r="E440" t="str">
            <v>Los Angeles-Long Beach-Santa Ana, CA MSA</v>
          </cell>
        </row>
        <row r="441">
          <cell r="A441" t="str">
            <v>Jacksonville State U.</v>
          </cell>
          <cell r="B441" t="str">
            <v>Jacksonville</v>
          </cell>
          <cell r="C441" t="str">
            <v>AL</v>
          </cell>
          <cell r="D441" t="str">
            <v>36265</v>
          </cell>
          <cell r="E441" t="str">
            <v>Anniston-Oxford, AL MSA</v>
          </cell>
        </row>
        <row r="442">
          <cell r="A442" t="str">
            <v>California State U., Bakersfield</v>
          </cell>
          <cell r="B442" t="str">
            <v>Bakersfield</v>
          </cell>
          <cell r="C442" t="str">
            <v>CA</v>
          </cell>
          <cell r="D442" t="str">
            <v>93311</v>
          </cell>
          <cell r="E442" t="str">
            <v>Bakersfield, CA MSA</v>
          </cell>
        </row>
        <row r="443">
          <cell r="A443" t="str">
            <v>Mills C.</v>
          </cell>
          <cell r="B443" t="str">
            <v>Oakland</v>
          </cell>
          <cell r="C443" t="str">
            <v>CA</v>
          </cell>
          <cell r="D443" t="str">
            <v>94613</v>
          </cell>
          <cell r="E443" t="str">
            <v>San Francisco-Oakland-Fremont, CA MSA</v>
          </cell>
        </row>
        <row r="444">
          <cell r="A444" t="str">
            <v>Towson U.</v>
          </cell>
          <cell r="B444" t="str">
            <v>Towson</v>
          </cell>
          <cell r="C444" t="str">
            <v>MD</v>
          </cell>
          <cell r="D444" t="str">
            <v>21252</v>
          </cell>
          <cell r="E444" t="str">
            <v>Baltimore-Towson, MD MSA</v>
          </cell>
        </row>
        <row r="445">
          <cell r="A445" t="str">
            <v>CUNY, Lehman C.</v>
          </cell>
          <cell r="B445" t="str">
            <v>Bronx</v>
          </cell>
          <cell r="C445" t="str">
            <v>NY</v>
          </cell>
          <cell r="D445" t="str">
            <v>10468</v>
          </cell>
          <cell r="E445" t="str">
            <v>New York-Northern New Jersey-Long Island, NY-NJ-PA MSA</v>
          </cell>
        </row>
        <row r="446">
          <cell r="A446" t="str">
            <v>Touro U., Vallejo</v>
          </cell>
          <cell r="B446" t="str">
            <v>Vallejo</v>
          </cell>
          <cell r="C446" t="str">
            <v>CA</v>
          </cell>
          <cell r="D446" t="str">
            <v>94592</v>
          </cell>
          <cell r="E446" t="str">
            <v>Vallejo-Fairfield, CA MSA</v>
          </cell>
        </row>
        <row r="447">
          <cell r="A447" t="str">
            <v>Memorial Sloan Kettering Cancer Center, Louis V. Gerstner Jr. Graduate S. of Biomedical Sciences</v>
          </cell>
          <cell r="B447" t="str">
            <v>New York</v>
          </cell>
          <cell r="C447" t="str">
            <v>NY</v>
          </cell>
          <cell r="D447" t="str">
            <v>10065</v>
          </cell>
          <cell r="E447" t="str">
            <v>New York-Northern New Jersey-Long Island, NY-NJ-PA MSA</v>
          </cell>
        </row>
        <row r="448">
          <cell r="A448" t="str">
            <v>Sam Houston State U.</v>
          </cell>
          <cell r="B448" t="str">
            <v>Huntsville</v>
          </cell>
          <cell r="C448" t="str">
            <v>TX</v>
          </cell>
          <cell r="D448" t="str">
            <v>77341</v>
          </cell>
          <cell r="E448" t="str">
            <v>TX NONMETROPOLITAN AREA</v>
          </cell>
        </row>
        <row r="449">
          <cell r="A449" t="str">
            <v>U. Richmond</v>
          </cell>
          <cell r="B449" t="str">
            <v>Richmond</v>
          </cell>
          <cell r="C449" t="str">
            <v>VA</v>
          </cell>
          <cell r="D449" t="str">
            <v>23173</v>
          </cell>
          <cell r="E449" t="str">
            <v>Richmond, VA MSA</v>
          </cell>
        </row>
        <row r="450">
          <cell r="A450" t="str">
            <v>CUNY, C. Staten Island</v>
          </cell>
          <cell r="B450" t="str">
            <v>Staten Island</v>
          </cell>
          <cell r="C450" t="str">
            <v>NY</v>
          </cell>
          <cell r="D450" t="str">
            <v>10314</v>
          </cell>
          <cell r="E450" t="str">
            <v>New York-Northern New Jersey-Long Island, NY-NJ-PA MSA</v>
          </cell>
        </row>
        <row r="451">
          <cell r="A451" t="str">
            <v>Reed C.</v>
          </cell>
          <cell r="B451" t="str">
            <v>Portland</v>
          </cell>
          <cell r="C451" t="str">
            <v>OR</v>
          </cell>
          <cell r="D451" t="str">
            <v>97202</v>
          </cell>
          <cell r="E451" t="str">
            <v>Portland-Vancouver-Beaverton, OR-WA MSA</v>
          </cell>
        </row>
        <row r="452">
          <cell r="A452" t="str">
            <v>Fuller Theological Seminary</v>
          </cell>
          <cell r="B452" t="str">
            <v>Pasadena</v>
          </cell>
          <cell r="C452" t="str">
            <v>CA</v>
          </cell>
          <cell r="D452" t="str">
            <v>91182</v>
          </cell>
          <cell r="E452" t="str">
            <v>Los Angeles-Long Beach-Santa Ana, CA MSA</v>
          </cell>
        </row>
        <row r="453">
          <cell r="A453" t="str">
            <v>Bowdoin C.</v>
          </cell>
          <cell r="B453" t="str">
            <v>Brunswick</v>
          </cell>
          <cell r="C453" t="str">
            <v>ME</v>
          </cell>
          <cell r="D453" t="str">
            <v>04011</v>
          </cell>
          <cell r="E453" t="str">
            <v>Portland-South Portland-Biddeford, ME MSA</v>
          </cell>
        </row>
        <row r="454">
          <cell r="A454" t="str">
            <v>Eastern Washington U.</v>
          </cell>
          <cell r="B454" t="str">
            <v>Cheney</v>
          </cell>
          <cell r="C454" t="str">
            <v>WA</v>
          </cell>
          <cell r="D454" t="str">
            <v>99004</v>
          </cell>
          <cell r="E454" t="str">
            <v>Spokane, WA MSA</v>
          </cell>
        </row>
        <row r="455">
          <cell r="A455" t="str">
            <v>Calvin C.</v>
          </cell>
          <cell r="B455" t="str">
            <v>Grand Rapids</v>
          </cell>
          <cell r="C455" t="str">
            <v>MI</v>
          </cell>
          <cell r="D455" t="str">
            <v>49546</v>
          </cell>
          <cell r="E455" t="str">
            <v>Grand Rapids-Wyoming, MI MSA</v>
          </cell>
        </row>
        <row r="456">
          <cell r="A456" t="str">
            <v>Swarthmore C.</v>
          </cell>
          <cell r="B456" t="str">
            <v>Swarthmore</v>
          </cell>
          <cell r="C456" t="str">
            <v>PA</v>
          </cell>
          <cell r="D456" t="str">
            <v>19081</v>
          </cell>
          <cell r="E456" t="str">
            <v>Philadelphia-Camden-Wilmington, PA-NJ-DE-MD MSA</v>
          </cell>
        </row>
        <row r="457">
          <cell r="A457" t="str">
            <v>Hope C.</v>
          </cell>
          <cell r="B457" t="str">
            <v>Holland</v>
          </cell>
          <cell r="C457" t="str">
            <v>MI</v>
          </cell>
          <cell r="D457" t="str">
            <v>49423</v>
          </cell>
          <cell r="E457" t="str">
            <v>Holland-Grand Haven, MI MSA</v>
          </cell>
        </row>
        <row r="458">
          <cell r="A458" t="str">
            <v>Texas A&amp;M International U.</v>
          </cell>
          <cell r="B458" t="str">
            <v>Laredo</v>
          </cell>
          <cell r="C458" t="str">
            <v>TX</v>
          </cell>
          <cell r="D458" t="str">
            <v>78041</v>
          </cell>
          <cell r="E458" t="str">
            <v>Laredo, TX MSA</v>
          </cell>
        </row>
        <row r="459">
          <cell r="A459" t="str">
            <v>Barnard C.</v>
          </cell>
          <cell r="B459" t="str">
            <v>New York</v>
          </cell>
          <cell r="C459" t="str">
            <v>NY</v>
          </cell>
          <cell r="D459" t="str">
            <v>10027</v>
          </cell>
          <cell r="E459" t="str">
            <v>New York-Northern New Jersey-Long Island, NY-NJ-PA MSA</v>
          </cell>
        </row>
        <row r="460">
          <cell r="A460" t="str">
            <v>Vassar C.</v>
          </cell>
          <cell r="B460" t="str">
            <v>Poughkeepsie</v>
          </cell>
          <cell r="C460" t="str">
            <v>NY</v>
          </cell>
          <cell r="D460" t="str">
            <v>12604</v>
          </cell>
          <cell r="E460" t="str">
            <v>Poughkeepsie-Newburgh-Middletown, NY MSA</v>
          </cell>
        </row>
        <row r="461">
          <cell r="A461" t="str">
            <v>Seattle U.</v>
          </cell>
          <cell r="B461" t="str">
            <v>Seattle</v>
          </cell>
          <cell r="C461" t="str">
            <v>WA</v>
          </cell>
          <cell r="D461" t="str">
            <v>98122</v>
          </cell>
          <cell r="E461" t="str">
            <v>Seattle-Tacoma-Bellevue, WA MSA</v>
          </cell>
        </row>
        <row r="462">
          <cell r="A462" t="str">
            <v>Lamar U.</v>
          </cell>
          <cell r="B462" t="str">
            <v>Beaumont</v>
          </cell>
          <cell r="C462" t="str">
            <v>TX</v>
          </cell>
          <cell r="D462" t="str">
            <v>77710</v>
          </cell>
          <cell r="E462" t="str">
            <v>Beaumont-Port Arthur, TX MSA</v>
          </cell>
        </row>
        <row r="463">
          <cell r="A463" t="str">
            <v>Plymouth State U.</v>
          </cell>
          <cell r="B463" t="str">
            <v>Plymouth</v>
          </cell>
          <cell r="C463" t="str">
            <v>NH</v>
          </cell>
          <cell r="D463" t="str">
            <v>03264</v>
          </cell>
          <cell r="E463" t="str">
            <v>NH NONMETROPOLITAN AREA</v>
          </cell>
        </row>
        <row r="464">
          <cell r="A464" t="str">
            <v>Bates C.</v>
          </cell>
          <cell r="B464" t="str">
            <v>Lewiston</v>
          </cell>
          <cell r="C464" t="str">
            <v>ME</v>
          </cell>
          <cell r="D464" t="str">
            <v>04240</v>
          </cell>
          <cell r="E464" t="str">
            <v>Lewiston-Auburn, ME MSA</v>
          </cell>
        </row>
        <row r="465">
          <cell r="A465" t="str">
            <v>U. of the Pacific</v>
          </cell>
          <cell r="B465" t="str">
            <v>Stockton</v>
          </cell>
          <cell r="C465" t="str">
            <v>CA</v>
          </cell>
          <cell r="D465" t="str">
            <v>95211</v>
          </cell>
          <cell r="E465" t="str">
            <v>Stockton, CA MSA</v>
          </cell>
        </row>
        <row r="466">
          <cell r="A466" t="str">
            <v>Colgate U.</v>
          </cell>
          <cell r="B466" t="str">
            <v>Hamilton</v>
          </cell>
          <cell r="C466" t="str">
            <v>NY</v>
          </cell>
          <cell r="D466" t="str">
            <v>13346</v>
          </cell>
          <cell r="E466" t="str">
            <v>Syracuse, NY MSA</v>
          </cell>
        </row>
        <row r="467">
          <cell r="A467" t="str">
            <v>Pepperdine U.</v>
          </cell>
          <cell r="B467" t="str">
            <v>Malibu</v>
          </cell>
          <cell r="C467" t="str">
            <v>CA</v>
          </cell>
          <cell r="D467" t="str">
            <v>90263</v>
          </cell>
          <cell r="E467" t="str">
            <v>Los Angeles-Long Beach-Santa Ana, CA MSA</v>
          </cell>
        </row>
        <row r="468">
          <cell r="A468" t="str">
            <v>Tougaloo C.</v>
          </cell>
          <cell r="B468" t="str">
            <v>Tougaloo</v>
          </cell>
          <cell r="C468" t="str">
            <v>MS</v>
          </cell>
          <cell r="D468" t="str">
            <v>39174</v>
          </cell>
          <cell r="E468" t="str">
            <v>Jackson, MS MSA</v>
          </cell>
        </row>
        <row r="469">
          <cell r="A469" t="str">
            <v>Southeastern Louisiana U.</v>
          </cell>
          <cell r="B469" t="str">
            <v>Hammond</v>
          </cell>
          <cell r="C469" t="str">
            <v>LA</v>
          </cell>
          <cell r="D469" t="str">
            <v>70402</v>
          </cell>
          <cell r="E469" t="str">
            <v>LA NONMETROPOLITAN AREA</v>
          </cell>
        </row>
        <row r="470">
          <cell r="A470" t="str">
            <v>Naval War C.</v>
          </cell>
          <cell r="B470" t="str">
            <v>Newport</v>
          </cell>
          <cell r="C470" t="str">
            <v>RI</v>
          </cell>
          <cell r="D470" t="str">
            <v>02841</v>
          </cell>
          <cell r="E470" t="str">
            <v>Providence-New Bedford-Fall River, RI-MA MSA</v>
          </cell>
        </row>
        <row r="471">
          <cell r="A471" t="str">
            <v>Haverford C.</v>
          </cell>
          <cell r="B471" t="str">
            <v>Haverford</v>
          </cell>
          <cell r="C471" t="str">
            <v>PA</v>
          </cell>
          <cell r="D471" t="str">
            <v>19041</v>
          </cell>
          <cell r="E471" t="str">
            <v>Philadelphia-Camden-Wilmington, PA-NJ-DE-MD MSA</v>
          </cell>
        </row>
        <row r="472">
          <cell r="A472" t="str">
            <v>Trinity U.</v>
          </cell>
          <cell r="B472" t="str">
            <v>San Antonio</v>
          </cell>
          <cell r="C472" t="str">
            <v>TX</v>
          </cell>
          <cell r="D472" t="str">
            <v>78212</v>
          </cell>
          <cell r="E472" t="str">
            <v>San Antonio, TX MSA</v>
          </cell>
        </row>
        <row r="473">
          <cell r="A473" t="str">
            <v>Elon U.</v>
          </cell>
          <cell r="B473" t="str">
            <v>Elon</v>
          </cell>
          <cell r="C473" t="str">
            <v>NC</v>
          </cell>
          <cell r="D473" t="str">
            <v>27244</v>
          </cell>
          <cell r="E473" t="str">
            <v>Burlington, NC MSA</v>
          </cell>
        </row>
        <row r="474">
          <cell r="A474" t="str">
            <v>U. San Francisco</v>
          </cell>
          <cell r="B474" t="str">
            <v>San Francisco</v>
          </cell>
          <cell r="C474" t="str">
            <v>CA</v>
          </cell>
          <cell r="D474" t="str">
            <v>94117</v>
          </cell>
          <cell r="E474" t="str">
            <v>San Francisco-Oakland-Fremont, CA MSA</v>
          </cell>
        </row>
        <row r="475">
          <cell r="A475" t="str">
            <v>Hofstra U.</v>
          </cell>
          <cell r="B475" t="str">
            <v>Hempstead</v>
          </cell>
          <cell r="C475" t="str">
            <v>NY</v>
          </cell>
          <cell r="D475" t="str">
            <v>11549</v>
          </cell>
          <cell r="E475" t="str">
            <v>New York-Northern New Jersey-Long Island, NY-NJ-PA MSA</v>
          </cell>
        </row>
        <row r="476">
          <cell r="A476" t="str">
            <v>Central Washington U.</v>
          </cell>
          <cell r="B476" t="str">
            <v>Ellensburg</v>
          </cell>
          <cell r="C476" t="str">
            <v>WA</v>
          </cell>
          <cell r="D476" t="str">
            <v>98926</v>
          </cell>
          <cell r="E476" t="str">
            <v>WA NONMETROPOLITAN AREA</v>
          </cell>
        </row>
        <row r="477">
          <cell r="A477" t="str">
            <v>Philadelphia C. of Osteopathic Medicine</v>
          </cell>
          <cell r="B477" t="str">
            <v>Philadelphia</v>
          </cell>
          <cell r="C477" t="str">
            <v>PA</v>
          </cell>
          <cell r="D477" t="str">
            <v>19131</v>
          </cell>
          <cell r="E477" t="str">
            <v>Philadelphia-Camden-Wilmington, PA-NJ-DE-MD MSA</v>
          </cell>
        </row>
        <row r="478">
          <cell r="A478" t="str">
            <v>St. John's U., Manhattan</v>
          </cell>
          <cell r="B478" t="str">
            <v>Queens</v>
          </cell>
          <cell r="C478" t="str">
            <v>NY</v>
          </cell>
          <cell r="D478" t="str">
            <v>11439</v>
          </cell>
          <cell r="E478" t="str">
            <v>New York-Northern New Jersey-Long Island, NY-NJ-PA MSA</v>
          </cell>
        </row>
        <row r="479">
          <cell r="A479" t="str">
            <v>California State U., Dominguez Hills</v>
          </cell>
          <cell r="B479" t="str">
            <v>Carson</v>
          </cell>
          <cell r="C479" t="str">
            <v>CA</v>
          </cell>
          <cell r="D479" t="str">
            <v>90747</v>
          </cell>
          <cell r="E479" t="str">
            <v>Los Angeles-Long Beach-Santa Ana, CA MSA</v>
          </cell>
        </row>
        <row r="480">
          <cell r="A480" t="str">
            <v>Toyota Technological Institute, Chicago</v>
          </cell>
          <cell r="B480" t="str">
            <v>Chicago</v>
          </cell>
          <cell r="C480" t="str">
            <v>IL</v>
          </cell>
          <cell r="D480" t="str">
            <v>60637</v>
          </cell>
          <cell r="E480" t="str">
            <v>Chicago-Naperville-Joliet, IL-IN-WI MSA</v>
          </cell>
        </row>
        <row r="481">
          <cell r="A481" t="str">
            <v>Albany C. of Pharmacy and Health Sciences</v>
          </cell>
          <cell r="B481" t="str">
            <v>Albany</v>
          </cell>
          <cell r="C481" t="str">
            <v>NY</v>
          </cell>
          <cell r="D481" t="str">
            <v>12208</v>
          </cell>
          <cell r="E481" t="str">
            <v>Albany-Schenectady-Troy, NY MSA</v>
          </cell>
        </row>
        <row r="482">
          <cell r="A482" t="str">
            <v>Northwest Indian C.</v>
          </cell>
          <cell r="B482" t="str">
            <v>Bellingham</v>
          </cell>
          <cell r="C482" t="str">
            <v>WA</v>
          </cell>
          <cell r="D482" t="str">
            <v>98226</v>
          </cell>
          <cell r="E482" t="str">
            <v>Bellingham, WA MSA</v>
          </cell>
        </row>
        <row r="483">
          <cell r="A483" t="str">
            <v>Lawrence Technological U.</v>
          </cell>
          <cell r="B483" t="str">
            <v>Southfield</v>
          </cell>
          <cell r="C483" t="str">
            <v>MI</v>
          </cell>
          <cell r="D483" t="str">
            <v>48075</v>
          </cell>
          <cell r="E483" t="str">
            <v>Detroit-Warren-Livonia, MI MSA</v>
          </cell>
        </row>
        <row r="484">
          <cell r="A484" t="str">
            <v>U. del Turabo</v>
          </cell>
          <cell r="B484" t="str">
            <v>Gurabo</v>
          </cell>
          <cell r="C484" t="str">
            <v>PR</v>
          </cell>
          <cell r="D484" t="str">
            <v>00778</v>
          </cell>
          <cell r="E484" t="str">
            <v>San Juan-Caguas-Guaynabo, PR MSA</v>
          </cell>
        </row>
        <row r="485">
          <cell r="A485" t="str">
            <v>U. Houston-Downtown</v>
          </cell>
          <cell r="B485" t="str">
            <v>Houston</v>
          </cell>
          <cell r="C485" t="str">
            <v>TX</v>
          </cell>
          <cell r="D485" t="str">
            <v>77002</v>
          </cell>
          <cell r="E485" t="str">
            <v>Houston-Sugar Land-Baytown, TX MSA</v>
          </cell>
        </row>
        <row r="486">
          <cell r="A486" t="str">
            <v>CUNY, Baruch C.</v>
          </cell>
          <cell r="B486" t="str">
            <v>Manhattan</v>
          </cell>
          <cell r="C486" t="str">
            <v>NY</v>
          </cell>
          <cell r="D486" t="str">
            <v>10010</v>
          </cell>
          <cell r="E486" t="str">
            <v>New York-Northern New Jersey-Long Island, NY-NJ-PA MSA</v>
          </cell>
        </row>
        <row r="487">
          <cell r="A487" t="str">
            <v>Black Hills State U.</v>
          </cell>
          <cell r="B487" t="str">
            <v>Spearfish</v>
          </cell>
          <cell r="C487" t="str">
            <v>SD</v>
          </cell>
          <cell r="D487" t="str">
            <v>57799</v>
          </cell>
          <cell r="E487" t="str">
            <v>SD NONMETROPOLITAN AREA</v>
          </cell>
        </row>
        <row r="488">
          <cell r="A488" t="str">
            <v>Erikson Institute</v>
          </cell>
          <cell r="B488" t="str">
            <v>Chicago</v>
          </cell>
          <cell r="C488" t="str">
            <v>IL</v>
          </cell>
          <cell r="D488" t="str">
            <v>60654</v>
          </cell>
          <cell r="E488" t="str">
            <v>Chicago-Naperville-Joliet, IL-IN-WI MSA</v>
          </cell>
        </row>
        <row r="489">
          <cell r="A489" t="str">
            <v>U. North Carolina, Asheville</v>
          </cell>
          <cell r="B489" t="str">
            <v>Asheville</v>
          </cell>
          <cell r="C489" t="str">
            <v>NC</v>
          </cell>
          <cell r="D489" t="str">
            <v>28804</v>
          </cell>
          <cell r="E489" t="str">
            <v>Asheville, NC MSA</v>
          </cell>
        </row>
        <row r="490">
          <cell r="A490" t="str">
            <v>Davidson C.</v>
          </cell>
          <cell r="B490" t="str">
            <v>Davidson</v>
          </cell>
          <cell r="C490" t="str">
            <v>NC</v>
          </cell>
          <cell r="D490" t="str">
            <v>28036</v>
          </cell>
          <cell r="E490" t="str">
            <v>Charlotte-Gastonia-Concord, NC-SC MSA</v>
          </cell>
        </row>
        <row r="491">
          <cell r="A491" t="str">
            <v>Murray State U.</v>
          </cell>
          <cell r="B491" t="str">
            <v>Murray</v>
          </cell>
          <cell r="C491" t="str">
            <v>KY</v>
          </cell>
          <cell r="D491" t="str">
            <v>42071</v>
          </cell>
          <cell r="E491" t="str">
            <v>KY NONMETROPOLITAN AREA</v>
          </cell>
        </row>
        <row r="492">
          <cell r="A492" t="str">
            <v>SUNY, Buffalo State</v>
          </cell>
          <cell r="B492" t="str">
            <v>Buffalo</v>
          </cell>
          <cell r="C492" t="str">
            <v>NY</v>
          </cell>
          <cell r="D492" t="str">
            <v>14222</v>
          </cell>
          <cell r="E492" t="str">
            <v>Buffalo-Niagara Falls, NY MSA</v>
          </cell>
        </row>
        <row r="493">
          <cell r="A493" t="str">
            <v>Roger Williams U.</v>
          </cell>
          <cell r="B493" t="str">
            <v>Bristol</v>
          </cell>
          <cell r="C493" t="str">
            <v>RI</v>
          </cell>
          <cell r="D493" t="str">
            <v>02809</v>
          </cell>
          <cell r="E493" t="str">
            <v>Providence-New Bedford-Fall River, RI-MA MSA</v>
          </cell>
        </row>
        <row r="494">
          <cell r="A494" t="str">
            <v>Texas Woman's U.</v>
          </cell>
          <cell r="B494" t="str">
            <v>Denton</v>
          </cell>
          <cell r="C494" t="str">
            <v>TX</v>
          </cell>
          <cell r="D494" t="str">
            <v>76204</v>
          </cell>
          <cell r="E494" t="str">
            <v>Dallas-Fort Worth-Arlington, TX MSA</v>
          </cell>
        </row>
        <row r="495">
          <cell r="A495" t="str">
            <v>National U.</v>
          </cell>
          <cell r="B495" t="str">
            <v>La Jolla</v>
          </cell>
          <cell r="C495" t="str">
            <v>CA</v>
          </cell>
          <cell r="D495" t="str">
            <v>92037</v>
          </cell>
          <cell r="E495" t="str">
            <v>San Diego-Carlsbad-San Marcos, CA MSA</v>
          </cell>
        </row>
        <row r="496">
          <cell r="A496" t="str">
            <v>Alabama State U.</v>
          </cell>
          <cell r="B496" t="str">
            <v>Montgomery</v>
          </cell>
          <cell r="C496" t="str">
            <v>AL</v>
          </cell>
          <cell r="D496" t="str">
            <v>36101</v>
          </cell>
          <cell r="E496" t="str">
            <v>Montgomery, AL MSA</v>
          </cell>
        </row>
        <row r="497">
          <cell r="A497" t="str">
            <v>Minnesota State U., Mankato</v>
          </cell>
          <cell r="B497" t="str">
            <v>Mankato</v>
          </cell>
          <cell r="C497" t="str">
            <v>MN</v>
          </cell>
          <cell r="D497" t="str">
            <v>56001</v>
          </cell>
          <cell r="E497" t="str">
            <v>Mankato-North Mankato, MN MSA</v>
          </cell>
        </row>
        <row r="498">
          <cell r="A498" t="str">
            <v>Hamilton C.</v>
          </cell>
          <cell r="B498" t="str">
            <v>Clinton</v>
          </cell>
          <cell r="C498" t="str">
            <v>NY</v>
          </cell>
          <cell r="D498" t="str">
            <v>13323</v>
          </cell>
          <cell r="E498" t="str">
            <v>Utica-Rome, NY MSA</v>
          </cell>
        </row>
        <row r="499">
          <cell r="A499" t="str">
            <v>Elizabeth City State U.</v>
          </cell>
          <cell r="B499" t="str">
            <v>Elizabeth City</v>
          </cell>
          <cell r="C499" t="str">
            <v>NC</v>
          </cell>
          <cell r="D499" t="str">
            <v>27909</v>
          </cell>
          <cell r="E499" t="str">
            <v>NC NONMETROPOLITAN AREA</v>
          </cell>
        </row>
        <row r="500">
          <cell r="A500" t="str">
            <v>Colorado C.</v>
          </cell>
          <cell r="B500" t="str">
            <v>Colorado Springs</v>
          </cell>
          <cell r="C500" t="str">
            <v>CO</v>
          </cell>
          <cell r="D500" t="str">
            <v>80903</v>
          </cell>
          <cell r="E500" t="str">
            <v>Colorado Springs, CO MSA</v>
          </cell>
        </row>
        <row r="501">
          <cell r="A501" t="str">
            <v>Edward Via C. of Osteopathic Medicine</v>
          </cell>
          <cell r="B501" t="str">
            <v>Blacksburg</v>
          </cell>
          <cell r="C501" t="str">
            <v>VA</v>
          </cell>
          <cell r="D501" t="str">
            <v>24060</v>
          </cell>
          <cell r="E501" t="str">
            <v>Blacksburg-Christiansburg-Radford, VA MSA</v>
          </cell>
        </row>
        <row r="502">
          <cell r="A502" t="str">
            <v>U. Wisconsin-Oshkosh</v>
          </cell>
          <cell r="B502" t="str">
            <v>Oshkosh</v>
          </cell>
          <cell r="C502" t="str">
            <v>WI</v>
          </cell>
          <cell r="D502" t="str">
            <v>54901</v>
          </cell>
          <cell r="E502" t="str">
            <v>Oshkosh-Neenah, WI MSA</v>
          </cell>
        </row>
        <row r="503">
          <cell r="A503" t="str">
            <v>Pittsburg State U.</v>
          </cell>
          <cell r="B503" t="str">
            <v>Pittsburg</v>
          </cell>
          <cell r="C503" t="str">
            <v>KS</v>
          </cell>
          <cell r="D503" t="str">
            <v>66762</v>
          </cell>
          <cell r="E503" t="str">
            <v>KS NONMETROPOLITAN AREA</v>
          </cell>
        </row>
        <row r="504">
          <cell r="A504" t="str">
            <v>Sul Ross State U.</v>
          </cell>
          <cell r="B504" t="str">
            <v>Alpine</v>
          </cell>
          <cell r="C504" t="str">
            <v>TX</v>
          </cell>
          <cell r="D504" t="str">
            <v>79832</v>
          </cell>
          <cell r="E504" t="str">
            <v>TX NONMETROPOLITAN AREA</v>
          </cell>
        </row>
        <row r="505">
          <cell r="A505" t="str">
            <v>Wiley C.</v>
          </cell>
          <cell r="B505" t="str">
            <v>Marshall</v>
          </cell>
          <cell r="C505" t="str">
            <v>TX</v>
          </cell>
          <cell r="D505" t="str">
            <v>75670</v>
          </cell>
          <cell r="E505" t="str">
            <v>TX NONMETROPOLITAN AREA</v>
          </cell>
        </row>
        <row r="506">
          <cell r="A506" t="str">
            <v>Commonwealth Medical C.</v>
          </cell>
          <cell r="B506" t="str">
            <v>Scranton</v>
          </cell>
          <cell r="C506" t="str">
            <v>PA</v>
          </cell>
          <cell r="D506" t="str">
            <v>18509</v>
          </cell>
          <cell r="E506" t="str">
            <v>Scranton--Wilkes-Barre, PA MSA</v>
          </cell>
        </row>
        <row r="507">
          <cell r="A507" t="str">
            <v>Franklin W. Olin C. of Engineering</v>
          </cell>
          <cell r="B507" t="str">
            <v>Needham</v>
          </cell>
          <cell r="C507" t="str">
            <v>MA</v>
          </cell>
          <cell r="D507" t="str">
            <v>02492</v>
          </cell>
          <cell r="E507" t="str">
            <v>Boston-Cambridge-Quincy, MA-NH MSA</v>
          </cell>
        </row>
        <row r="508">
          <cell r="A508" t="str">
            <v>Austin Peay State U.</v>
          </cell>
          <cell r="B508" t="str">
            <v>Clarksville</v>
          </cell>
          <cell r="C508" t="str">
            <v>TN</v>
          </cell>
          <cell r="D508" t="str">
            <v>37044</v>
          </cell>
          <cell r="E508" t="str">
            <v>Clarksville, TN-KY MSA</v>
          </cell>
        </row>
        <row r="509">
          <cell r="A509" t="str">
            <v>Saint Joseph's U.</v>
          </cell>
          <cell r="B509" t="str">
            <v>Philadelphia</v>
          </cell>
          <cell r="C509" t="str">
            <v>PA</v>
          </cell>
          <cell r="D509" t="str">
            <v>19131</v>
          </cell>
          <cell r="E509" t="str">
            <v>Philadelphia-Camden-Wilmington, PA-NJ-DE-MD MSA</v>
          </cell>
        </row>
        <row r="510">
          <cell r="A510" t="str">
            <v>U. Illinois, Springfield</v>
          </cell>
          <cell r="B510" t="str">
            <v>Springfield</v>
          </cell>
          <cell r="C510" t="str">
            <v>IL</v>
          </cell>
          <cell r="D510" t="str">
            <v>62703</v>
          </cell>
          <cell r="E510" t="str">
            <v>Springfield, IL MSA</v>
          </cell>
        </row>
        <row r="511">
          <cell r="A511" t="str">
            <v>Oregon Institute of Technology</v>
          </cell>
          <cell r="B511" t="str">
            <v>Klamath Falls</v>
          </cell>
          <cell r="C511" t="str">
            <v>OR</v>
          </cell>
          <cell r="D511" t="str">
            <v>97601</v>
          </cell>
          <cell r="E511" t="str">
            <v>OR NONMETROPOLITAN AREA</v>
          </cell>
        </row>
        <row r="512">
          <cell r="A512" t="str">
            <v>U. of the District of Columbia</v>
          </cell>
          <cell r="B512" t="str">
            <v>Washington</v>
          </cell>
          <cell r="C512" t="str">
            <v>DC</v>
          </cell>
          <cell r="D512" t="str">
            <v>20008</v>
          </cell>
          <cell r="E512" t="str">
            <v>Washington-Arlington-Alexandria, DC-VA-MD-WV MSA</v>
          </cell>
        </row>
        <row r="513">
          <cell r="A513" t="str">
            <v>Northern Kentucky U.</v>
          </cell>
          <cell r="B513" t="str">
            <v>Highland Heights</v>
          </cell>
          <cell r="C513" t="str">
            <v>KY</v>
          </cell>
          <cell r="D513" t="str">
            <v>41099</v>
          </cell>
          <cell r="E513" t="str">
            <v>Cincinnati-Middletown, OH-KY-IN MSA</v>
          </cell>
        </row>
        <row r="514">
          <cell r="A514" t="str">
            <v>Pacific U.</v>
          </cell>
          <cell r="B514" t="str">
            <v>Forest Grove</v>
          </cell>
          <cell r="C514" t="str">
            <v>OR</v>
          </cell>
          <cell r="D514" t="str">
            <v>97116</v>
          </cell>
          <cell r="E514" t="str">
            <v>Portland-Vancouver-Beaverton, OR-WA MSA</v>
          </cell>
        </row>
        <row r="515">
          <cell r="A515" t="str">
            <v>Willamette U.</v>
          </cell>
          <cell r="B515" t="str">
            <v>Salem</v>
          </cell>
          <cell r="C515" t="str">
            <v>OR</v>
          </cell>
          <cell r="D515" t="str">
            <v>97301</v>
          </cell>
          <cell r="E515" t="str">
            <v>Salem, OR MSA</v>
          </cell>
        </row>
        <row r="516">
          <cell r="A516" t="str">
            <v>Mercyhurst U.</v>
          </cell>
          <cell r="B516" t="str">
            <v>Erie</v>
          </cell>
          <cell r="C516" t="str">
            <v>PA</v>
          </cell>
          <cell r="D516" t="str">
            <v>16546</v>
          </cell>
          <cell r="E516" t="str">
            <v>Erie, PA MSA</v>
          </cell>
        </row>
        <row r="517">
          <cell r="A517" t="str">
            <v>Norwich U.</v>
          </cell>
          <cell r="B517" t="str">
            <v>Northfield</v>
          </cell>
          <cell r="C517" t="str">
            <v>VT</v>
          </cell>
          <cell r="D517" t="str">
            <v>05663</v>
          </cell>
          <cell r="E517" t="str">
            <v>VT NONMETROPOLITAN AREA</v>
          </cell>
        </row>
        <row r="518">
          <cell r="A518" t="str">
            <v>California State U., Channel Islands</v>
          </cell>
          <cell r="B518" t="str">
            <v>Camarillo</v>
          </cell>
          <cell r="C518" t="str">
            <v>CA</v>
          </cell>
          <cell r="D518" t="str">
            <v>93012</v>
          </cell>
          <cell r="E518" t="str">
            <v>Oxnard-Thousand Oaks-Ventura, CA MSA</v>
          </cell>
        </row>
        <row r="519">
          <cell r="A519" t="str">
            <v>Oberlin C.</v>
          </cell>
          <cell r="B519" t="str">
            <v>Oberlin</v>
          </cell>
          <cell r="C519" t="str">
            <v>OH</v>
          </cell>
          <cell r="D519" t="str">
            <v>44074</v>
          </cell>
          <cell r="E519" t="str">
            <v>Cleveland-Elyria-Mentor, OH MSA</v>
          </cell>
        </row>
        <row r="520">
          <cell r="A520" t="str">
            <v>Furman U.</v>
          </cell>
          <cell r="B520" t="str">
            <v>Greenville</v>
          </cell>
          <cell r="C520" t="str">
            <v>SC</v>
          </cell>
          <cell r="D520" t="str">
            <v>29613</v>
          </cell>
          <cell r="E520" t="str">
            <v>Greenville-Mauldin-Easley, SC MSA</v>
          </cell>
        </row>
        <row r="521">
          <cell r="A521" t="str">
            <v>Connecticut C.</v>
          </cell>
          <cell r="B521" t="str">
            <v>New London</v>
          </cell>
          <cell r="C521" t="str">
            <v>CT</v>
          </cell>
          <cell r="D521" t="str">
            <v>06320</v>
          </cell>
          <cell r="E521" t="str">
            <v>Norwich-New London, CT MSA</v>
          </cell>
        </row>
        <row r="522">
          <cell r="A522" t="str">
            <v>U. Detroit Mercy</v>
          </cell>
          <cell r="B522" t="str">
            <v>Detroit</v>
          </cell>
          <cell r="C522" t="str">
            <v>MI</v>
          </cell>
          <cell r="D522" t="str">
            <v>48221</v>
          </cell>
          <cell r="E522" t="str">
            <v>Detroit-Warren-Livonia, MI MSA</v>
          </cell>
        </row>
        <row r="523">
          <cell r="A523" t="str">
            <v>Grambling State U.</v>
          </cell>
          <cell r="B523" t="str">
            <v>Grambling</v>
          </cell>
          <cell r="C523" t="str">
            <v>LA</v>
          </cell>
          <cell r="D523" t="str">
            <v>71245</v>
          </cell>
          <cell r="E523" t="str">
            <v>LA NONMETROPOLITAN AREA</v>
          </cell>
        </row>
        <row r="524">
          <cell r="A524" t="str">
            <v>Coastal Carolina U.</v>
          </cell>
          <cell r="B524" t="str">
            <v>Conway</v>
          </cell>
          <cell r="C524" t="str">
            <v>SC</v>
          </cell>
          <cell r="D524" t="str">
            <v>29528</v>
          </cell>
          <cell r="E524" t="str">
            <v>Myrtle Beach-Conway-North Myrtle Beach, SC MSA</v>
          </cell>
        </row>
        <row r="525">
          <cell r="A525" t="str">
            <v>Morehead State U.</v>
          </cell>
          <cell r="B525" t="str">
            <v>Morehead</v>
          </cell>
          <cell r="C525" t="str">
            <v>KY</v>
          </cell>
          <cell r="D525" t="str">
            <v>40351</v>
          </cell>
          <cell r="E525" t="str">
            <v>KY NONMETROPOLITAN AREA</v>
          </cell>
        </row>
        <row r="526">
          <cell r="A526" t="str">
            <v>California State U., Chico</v>
          </cell>
          <cell r="B526" t="str">
            <v>Chico</v>
          </cell>
          <cell r="C526" t="str">
            <v>CA</v>
          </cell>
          <cell r="D526" t="str">
            <v>95929</v>
          </cell>
          <cell r="E526" t="str">
            <v>Chico, CA MSA</v>
          </cell>
        </row>
        <row r="527">
          <cell r="A527" t="str">
            <v>U. New Haven</v>
          </cell>
          <cell r="B527" t="str">
            <v>West Haven</v>
          </cell>
          <cell r="C527" t="str">
            <v>CT</v>
          </cell>
          <cell r="D527" t="str">
            <v>06516</v>
          </cell>
          <cell r="E527" t="str">
            <v>New Haven-Milford, CT MSA</v>
          </cell>
        </row>
        <row r="528">
          <cell r="A528" t="str">
            <v>Niagara U.</v>
          </cell>
          <cell r="B528" t="str">
            <v>Niagara University</v>
          </cell>
          <cell r="C528" t="str">
            <v>NY</v>
          </cell>
          <cell r="D528" t="str">
            <v>14109</v>
          </cell>
          <cell r="E528" t="str">
            <v>Buffalo-Niagara Falls, NY MSA</v>
          </cell>
        </row>
        <row r="529">
          <cell r="A529" t="str">
            <v>Savannah State U.</v>
          </cell>
          <cell r="B529" t="str">
            <v>Savannah</v>
          </cell>
          <cell r="C529" t="str">
            <v>GA</v>
          </cell>
          <cell r="D529" t="str">
            <v>31404</v>
          </cell>
          <cell r="E529" t="str">
            <v>Savannah, GA MSA</v>
          </cell>
        </row>
        <row r="530">
          <cell r="A530" t="str">
            <v>CUNY, system office</v>
          </cell>
          <cell r="B530" t="str">
            <v>New York</v>
          </cell>
          <cell r="C530" t="str">
            <v>NY</v>
          </cell>
          <cell r="D530" t="str">
            <v>10017</v>
          </cell>
          <cell r="E530" t="str">
            <v>New York-Northern New Jersey-Long Island, NY-NJ-PA MSA</v>
          </cell>
        </row>
        <row r="531">
          <cell r="A531" t="str">
            <v>Skidmore C.</v>
          </cell>
          <cell r="B531" t="str">
            <v>Saratoga Springs</v>
          </cell>
          <cell r="C531" t="str">
            <v>NY</v>
          </cell>
          <cell r="D531" t="str">
            <v>12866</v>
          </cell>
          <cell r="E531" t="str">
            <v>Albany-Schenectady-Troy, NY MSA</v>
          </cell>
        </row>
        <row r="532">
          <cell r="A532" t="str">
            <v>Eastern Michigan U.</v>
          </cell>
          <cell r="B532" t="str">
            <v>Ypsilanti</v>
          </cell>
          <cell r="C532" t="str">
            <v>MI</v>
          </cell>
          <cell r="D532" t="str">
            <v>48197</v>
          </cell>
          <cell r="E532" t="str">
            <v>Ann Arbor, MI MSA</v>
          </cell>
        </row>
        <row r="533">
          <cell r="A533" t="str">
            <v>Colby C.</v>
          </cell>
          <cell r="B533" t="str">
            <v>Waterville</v>
          </cell>
          <cell r="C533" t="str">
            <v>ME</v>
          </cell>
          <cell r="D533" t="str">
            <v>04901</v>
          </cell>
          <cell r="E533" t="str">
            <v>ME NONMETROPOLITAN AREA</v>
          </cell>
        </row>
        <row r="534">
          <cell r="A534" t="str">
            <v>Rider U.</v>
          </cell>
          <cell r="B534" t="str">
            <v>Lawrenceville</v>
          </cell>
          <cell r="C534" t="str">
            <v>NJ</v>
          </cell>
          <cell r="D534" t="str">
            <v>08648</v>
          </cell>
          <cell r="E534" t="str">
            <v>Trenton-Ewing, NJ MSA</v>
          </cell>
        </row>
        <row r="535">
          <cell r="A535" t="str">
            <v>U. Texas, Permian Basin</v>
          </cell>
          <cell r="B535" t="str">
            <v>Odessa</v>
          </cell>
          <cell r="C535" t="str">
            <v>TX</v>
          </cell>
          <cell r="D535" t="str">
            <v>79762</v>
          </cell>
          <cell r="E535" t="str">
            <v>Odessa, TX MSA</v>
          </cell>
        </row>
        <row r="536">
          <cell r="A536" t="str">
            <v>Keck Graduate Institute</v>
          </cell>
          <cell r="B536" t="str">
            <v>Claremont</v>
          </cell>
          <cell r="C536" t="str">
            <v>CA</v>
          </cell>
          <cell r="D536" t="str">
            <v>91711</v>
          </cell>
          <cell r="E536" t="str">
            <v>Los Angeles-Long Beach-Santa Ana, CA MSA</v>
          </cell>
        </row>
        <row r="537">
          <cell r="A537" t="str">
            <v>Wheeling Jesuit U.</v>
          </cell>
          <cell r="B537" t="str">
            <v>Wheeling</v>
          </cell>
          <cell r="C537" t="str">
            <v>WV</v>
          </cell>
          <cell r="D537" t="str">
            <v>26003</v>
          </cell>
          <cell r="E537" t="str">
            <v>Wheeling, WV-OH MSA</v>
          </cell>
        </row>
        <row r="538">
          <cell r="A538" t="str">
            <v>Trinity C., Hartford</v>
          </cell>
          <cell r="B538" t="str">
            <v>Hartford</v>
          </cell>
          <cell r="C538" t="str">
            <v>CT</v>
          </cell>
          <cell r="D538" t="str">
            <v>06106</v>
          </cell>
          <cell r="E538" t="str">
            <v>Hartford-West Hartford-East Hartford, CT MSA</v>
          </cell>
        </row>
        <row r="539">
          <cell r="A539" t="str">
            <v>U. Hartford</v>
          </cell>
          <cell r="B539" t="str">
            <v>West Hartford</v>
          </cell>
          <cell r="C539" t="str">
            <v>CT</v>
          </cell>
          <cell r="D539" t="str">
            <v>06117</v>
          </cell>
          <cell r="E539" t="str">
            <v>Hartford-West Hartford-East Hartford, CT MSA</v>
          </cell>
        </row>
        <row r="540">
          <cell r="A540" t="str">
            <v>Palmer C. of Chiropractic, Davenport</v>
          </cell>
          <cell r="B540" t="str">
            <v>Davenport</v>
          </cell>
          <cell r="C540" t="str">
            <v>IA</v>
          </cell>
          <cell r="D540" t="str">
            <v>52803</v>
          </cell>
          <cell r="E540" t="str">
            <v>Davenport-Moline-Rock Island, IA-IL MSA</v>
          </cell>
        </row>
        <row r="541">
          <cell r="A541" t="str">
            <v>Lafayette C.</v>
          </cell>
          <cell r="B541" t="str">
            <v>Easton</v>
          </cell>
          <cell r="C541" t="str">
            <v>PA</v>
          </cell>
          <cell r="D541" t="str">
            <v>18042</v>
          </cell>
          <cell r="E541" t="str">
            <v>Allentown-Bethlehem-Easton, PA-NJ MSA</v>
          </cell>
        </row>
        <row r="542">
          <cell r="A542" t="str">
            <v>Eastern Kentucky U.</v>
          </cell>
          <cell r="B542" t="str">
            <v>Richmond</v>
          </cell>
          <cell r="C542" t="str">
            <v>KY</v>
          </cell>
          <cell r="D542" t="str">
            <v>40475</v>
          </cell>
          <cell r="E542" t="str">
            <v>KY NONMETROPOLITAN AREA</v>
          </cell>
        </row>
        <row r="543">
          <cell r="A543" t="str">
            <v>Valparaiso U.</v>
          </cell>
          <cell r="B543" t="str">
            <v>Valparaiso</v>
          </cell>
          <cell r="C543" t="str">
            <v>IN</v>
          </cell>
          <cell r="D543" t="str">
            <v>46383</v>
          </cell>
          <cell r="E543" t="str">
            <v>Chicago-Naperville-Joliet, IL-IN-WI MSA</v>
          </cell>
        </row>
        <row r="544">
          <cell r="A544" t="str">
            <v>McNeese State U.</v>
          </cell>
          <cell r="B544" t="str">
            <v>Lake Charles</v>
          </cell>
          <cell r="C544" t="str">
            <v>LA</v>
          </cell>
          <cell r="D544" t="str">
            <v>70609</v>
          </cell>
          <cell r="E544" t="str">
            <v>Lake Charles, LA MSA</v>
          </cell>
        </row>
        <row r="545">
          <cell r="A545" t="str">
            <v>U. Louisiana, Monroe</v>
          </cell>
          <cell r="B545" t="str">
            <v>Monroe</v>
          </cell>
          <cell r="C545" t="str">
            <v>LA</v>
          </cell>
          <cell r="D545" t="str">
            <v>71209</v>
          </cell>
          <cell r="E545" t="str">
            <v>Monroe, LA MSA</v>
          </cell>
        </row>
        <row r="546">
          <cell r="A546" t="str">
            <v>Santa Clara U.</v>
          </cell>
          <cell r="B546" t="str">
            <v>Santa Clara</v>
          </cell>
          <cell r="C546" t="str">
            <v>CA</v>
          </cell>
          <cell r="D546" t="str">
            <v>95053</v>
          </cell>
          <cell r="E546" t="str">
            <v>San Jose-Sunnyvale-Santa Clara, CA MSA</v>
          </cell>
        </row>
        <row r="547">
          <cell r="A547" t="str">
            <v>Oklahoma State U., Center for Health Sciences</v>
          </cell>
          <cell r="B547" t="str">
            <v>Tulsa</v>
          </cell>
          <cell r="C547" t="str">
            <v>OK</v>
          </cell>
          <cell r="D547" t="str">
            <v>74107</v>
          </cell>
          <cell r="E547" t="str">
            <v>Tulsa, OK MSA</v>
          </cell>
        </row>
        <row r="548">
          <cell r="A548" t="str">
            <v>Siena C.</v>
          </cell>
          <cell r="B548" t="str">
            <v>Loudonville</v>
          </cell>
          <cell r="C548" t="str">
            <v>NY</v>
          </cell>
          <cell r="D548" t="str">
            <v>12211</v>
          </cell>
          <cell r="E548" t="str">
            <v>Albany-Schenectady-Troy, NY MSA</v>
          </cell>
        </row>
        <row r="549">
          <cell r="A549" t="str">
            <v>Indiana U., South Bend</v>
          </cell>
          <cell r="B549" t="str">
            <v>South Bend</v>
          </cell>
          <cell r="C549" t="str">
            <v>IN</v>
          </cell>
          <cell r="D549" t="str">
            <v>46634</v>
          </cell>
          <cell r="E549" t="str">
            <v>South Bend-Mishawaka, IN-MI MSA</v>
          </cell>
        </row>
        <row r="550">
          <cell r="A550" t="str">
            <v>Middlebury C.</v>
          </cell>
          <cell r="B550" t="str">
            <v>Middlebury</v>
          </cell>
          <cell r="C550" t="str">
            <v>VT</v>
          </cell>
          <cell r="D550" t="str">
            <v>05753</v>
          </cell>
          <cell r="E550" t="str">
            <v>VT NONMETROPOLITAN AREA</v>
          </cell>
        </row>
        <row r="551">
          <cell r="A551" t="str">
            <v>U. South Florida, Sarasota-Manatee</v>
          </cell>
          <cell r="B551" t="str">
            <v>Sarasota</v>
          </cell>
          <cell r="C551" t="str">
            <v>FL</v>
          </cell>
          <cell r="D551" t="str">
            <v>34243</v>
          </cell>
          <cell r="E551" t="str">
            <v>Sarasota-Bradenton-Venice, FL MSA</v>
          </cell>
        </row>
        <row r="552">
          <cell r="A552" t="str">
            <v>Nicholls State U.</v>
          </cell>
          <cell r="B552" t="str">
            <v>Thibodaux</v>
          </cell>
          <cell r="C552" t="str">
            <v>LA</v>
          </cell>
          <cell r="D552" t="str">
            <v>70310</v>
          </cell>
          <cell r="E552" t="str">
            <v>Houma-Bayou Cane-Thibodaux, LA MSA</v>
          </cell>
        </row>
        <row r="553">
          <cell r="A553" t="str">
            <v>U. Alaska, Southeast</v>
          </cell>
          <cell r="B553" t="str">
            <v>Juneau</v>
          </cell>
          <cell r="C553" t="str">
            <v>AK</v>
          </cell>
          <cell r="D553" t="str">
            <v>99801</v>
          </cell>
          <cell r="E553" t="str">
            <v>AK NONMETROPOLITAN AREA</v>
          </cell>
        </row>
        <row r="554">
          <cell r="A554" t="str">
            <v>Union C., Schenectady</v>
          </cell>
          <cell r="B554" t="str">
            <v>Schenectady</v>
          </cell>
          <cell r="C554" t="str">
            <v>NY</v>
          </cell>
          <cell r="D554" t="str">
            <v>12308</v>
          </cell>
          <cell r="E554" t="str">
            <v>Albany-Schenectady-Troy, NY MSA</v>
          </cell>
        </row>
        <row r="555">
          <cell r="A555" t="str">
            <v>Occidental C.</v>
          </cell>
          <cell r="B555" t="str">
            <v>Los Angeles</v>
          </cell>
          <cell r="C555" t="str">
            <v>CA</v>
          </cell>
          <cell r="D555" t="str">
            <v>90041</v>
          </cell>
          <cell r="E555" t="str">
            <v>Los Angeles-Long Beach-Santa Ana, CA MSA</v>
          </cell>
        </row>
        <row r="556">
          <cell r="A556" t="str">
            <v>California Maritime Academy</v>
          </cell>
          <cell r="B556" t="str">
            <v>Vallejo</v>
          </cell>
          <cell r="C556" t="str">
            <v>CA</v>
          </cell>
          <cell r="D556" t="str">
            <v>94590</v>
          </cell>
          <cell r="E556" t="str">
            <v>Vallejo-Fairfield, CA MSA</v>
          </cell>
        </row>
        <row r="557">
          <cell r="A557" t="str">
            <v>Indiana State U.</v>
          </cell>
          <cell r="B557" t="str">
            <v>Terre Haute</v>
          </cell>
          <cell r="C557" t="str">
            <v>IN</v>
          </cell>
          <cell r="D557" t="str">
            <v>47809</v>
          </cell>
          <cell r="E557" t="str">
            <v>Terre Haute, IN MSA</v>
          </cell>
        </row>
        <row r="558">
          <cell r="A558" t="str">
            <v>U. Houston-Clear Lake</v>
          </cell>
          <cell r="B558" t="str">
            <v>Houston</v>
          </cell>
          <cell r="C558" t="str">
            <v>TX</v>
          </cell>
          <cell r="D558" t="str">
            <v>77058</v>
          </cell>
          <cell r="E558" t="str">
            <v>Houston-Sugar Land-Baytown, TX MSA</v>
          </cell>
        </row>
        <row r="559">
          <cell r="A559" t="str">
            <v>Saint Michael's C.</v>
          </cell>
          <cell r="B559" t="str">
            <v>Colchester</v>
          </cell>
          <cell r="C559" t="str">
            <v>VT</v>
          </cell>
          <cell r="D559" t="str">
            <v>05439</v>
          </cell>
          <cell r="E559" t="str">
            <v>Burlington-South Burlington, VT MSA</v>
          </cell>
        </row>
        <row r="560">
          <cell r="A560" t="str">
            <v>Spelman C.</v>
          </cell>
          <cell r="B560" t="str">
            <v>Atlanta</v>
          </cell>
          <cell r="C560" t="str">
            <v>GA</v>
          </cell>
          <cell r="D560" t="str">
            <v>30314</v>
          </cell>
          <cell r="E560" t="str">
            <v>Atlanta-Sandy Springs-Marietta, GA MSA</v>
          </cell>
        </row>
        <row r="561">
          <cell r="A561" t="str">
            <v>U. Puerto Rico, Cayey</v>
          </cell>
          <cell r="B561" t="str">
            <v>Cayey</v>
          </cell>
          <cell r="C561" t="str">
            <v>PR</v>
          </cell>
          <cell r="D561" t="str">
            <v>00736</v>
          </cell>
          <cell r="E561" t="str">
            <v>San Juan-Caguas-Guaynabo, PR MSA</v>
          </cell>
        </row>
        <row r="562">
          <cell r="A562" t="str">
            <v>Central State U.</v>
          </cell>
          <cell r="B562" t="str">
            <v>Wilberforce</v>
          </cell>
          <cell r="C562" t="str">
            <v>OH</v>
          </cell>
          <cell r="D562" t="str">
            <v>45384</v>
          </cell>
          <cell r="E562" t="str">
            <v>Dayton, OH MSA</v>
          </cell>
        </row>
        <row r="563">
          <cell r="A563" t="str">
            <v>Bradley U.</v>
          </cell>
          <cell r="B563" t="str">
            <v>Peoria</v>
          </cell>
          <cell r="C563" t="str">
            <v>IL</v>
          </cell>
          <cell r="D563" t="str">
            <v>61625</v>
          </cell>
          <cell r="E563" t="str">
            <v>Peoria, IL MSA</v>
          </cell>
        </row>
        <row r="564">
          <cell r="A564" t="str">
            <v>Bowie State U.</v>
          </cell>
          <cell r="B564" t="str">
            <v>Bowie</v>
          </cell>
          <cell r="C564" t="str">
            <v>MD</v>
          </cell>
          <cell r="D564" t="str">
            <v>20715</v>
          </cell>
          <cell r="E564" t="str">
            <v>Washington-Arlington-Alexandria, DC-VA-MD-WV MSA</v>
          </cell>
        </row>
        <row r="565">
          <cell r="A565" t="str">
            <v>U. Nebraska, Kearney</v>
          </cell>
          <cell r="B565" t="str">
            <v>Kearney</v>
          </cell>
          <cell r="C565" t="str">
            <v>NE</v>
          </cell>
          <cell r="D565" t="str">
            <v>68849</v>
          </cell>
          <cell r="E565" t="str">
            <v>NE NONMETROPOLITAN AREA</v>
          </cell>
        </row>
        <row r="566">
          <cell r="A566" t="str">
            <v>Dickinson C.</v>
          </cell>
          <cell r="B566" t="str">
            <v>Carlisle</v>
          </cell>
          <cell r="C566" t="str">
            <v>PA</v>
          </cell>
          <cell r="D566" t="str">
            <v>17013</v>
          </cell>
          <cell r="E566" t="str">
            <v>Harrisburg-Carlisle, PA MSA</v>
          </cell>
        </row>
        <row r="567">
          <cell r="A567" t="str">
            <v>Maine Maritime Academy</v>
          </cell>
          <cell r="B567" t="str">
            <v>Castine</v>
          </cell>
          <cell r="C567" t="str">
            <v>ME</v>
          </cell>
          <cell r="D567" t="str">
            <v>04420</v>
          </cell>
          <cell r="E567" t="str">
            <v>ME NONMETROPOLITAN AREA</v>
          </cell>
        </row>
        <row r="568">
          <cell r="A568" t="str">
            <v>Marshall B. Ketchum U.</v>
          </cell>
          <cell r="B568" t="str">
            <v>Fullerton</v>
          </cell>
          <cell r="C568" t="str">
            <v>CA</v>
          </cell>
          <cell r="D568" t="str">
            <v>92831</v>
          </cell>
          <cell r="E568" t="str">
            <v>Los Angeles-Long Beach-Santa Ana, CA MSA</v>
          </cell>
        </row>
        <row r="569">
          <cell r="A569" t="str">
            <v>Stockton U.</v>
          </cell>
          <cell r="B569" t="str">
            <v>Galloway</v>
          </cell>
          <cell r="C569" t="str">
            <v>NJ</v>
          </cell>
          <cell r="D569" t="str">
            <v>08205</v>
          </cell>
          <cell r="E569" t="str">
            <v>Atlantic City, NJ MSA</v>
          </cell>
        </row>
        <row r="570">
          <cell r="A570" t="str">
            <v>U. Tampa</v>
          </cell>
          <cell r="B570" t="str">
            <v>Tampa</v>
          </cell>
          <cell r="C570" t="str">
            <v>FL</v>
          </cell>
          <cell r="D570" t="str">
            <v>33606</v>
          </cell>
          <cell r="E570" t="str">
            <v>Tampa-St. Petersburg-Clearwater, FL</v>
          </cell>
        </row>
        <row r="571">
          <cell r="A571" t="str">
            <v>Bastyr U.</v>
          </cell>
          <cell r="B571" t="str">
            <v>Kenmore</v>
          </cell>
          <cell r="C571" t="str">
            <v>WA</v>
          </cell>
          <cell r="D571" t="str">
            <v>98028</v>
          </cell>
          <cell r="E571" t="str">
            <v>Seattle-Tacoma-Bellevue, WA MSA</v>
          </cell>
        </row>
        <row r="572">
          <cell r="A572" t="str">
            <v>Shaw U.</v>
          </cell>
          <cell r="B572" t="str">
            <v>Raleigh</v>
          </cell>
          <cell r="C572" t="str">
            <v>NC</v>
          </cell>
          <cell r="D572" t="str">
            <v>27601</v>
          </cell>
          <cell r="E572" t="str">
            <v>Raleigh-Cary, NC MSA</v>
          </cell>
        </row>
        <row r="573">
          <cell r="A573" t="str">
            <v>Benedict C.</v>
          </cell>
          <cell r="B573" t="str">
            <v>Columbia</v>
          </cell>
          <cell r="C573" t="str">
            <v>SC</v>
          </cell>
          <cell r="D573" t="str">
            <v>29204</v>
          </cell>
          <cell r="E573" t="str">
            <v>Columbia, SC MSA</v>
          </cell>
        </row>
        <row r="574">
          <cell r="A574" t="str">
            <v>Saint John's U., Collegeville</v>
          </cell>
          <cell r="B574" t="str">
            <v>Collegeville</v>
          </cell>
          <cell r="C574" t="str">
            <v>MN</v>
          </cell>
          <cell r="D574" t="str">
            <v>56321</v>
          </cell>
          <cell r="E574" t="str">
            <v>St. Cloud, MN MSA</v>
          </cell>
        </row>
        <row r="575">
          <cell r="A575" t="str">
            <v>SUNY, C. Brockport</v>
          </cell>
          <cell r="B575" t="str">
            <v>Brockport</v>
          </cell>
          <cell r="C575" t="str">
            <v>NY</v>
          </cell>
          <cell r="D575" t="str">
            <v>14420</v>
          </cell>
          <cell r="E575" t="str">
            <v>Rochester, NY MSA</v>
          </cell>
        </row>
        <row r="576">
          <cell r="A576" t="str">
            <v>Albany State U.</v>
          </cell>
          <cell r="B576" t="str">
            <v>Albany</v>
          </cell>
          <cell r="C576" t="str">
            <v>GA</v>
          </cell>
          <cell r="D576" t="str">
            <v>31705</v>
          </cell>
          <cell r="E576" t="str">
            <v>Albany, GA MSA</v>
          </cell>
        </row>
        <row r="577">
          <cell r="A577" t="str">
            <v>St. Olaf C.</v>
          </cell>
          <cell r="B577" t="str">
            <v>Northfield</v>
          </cell>
          <cell r="C577" t="str">
            <v>MN</v>
          </cell>
          <cell r="D577" t="str">
            <v>55057</v>
          </cell>
          <cell r="E577" t="str">
            <v>MN NONMETROPOLITAN AREA</v>
          </cell>
        </row>
        <row r="578">
          <cell r="A578" t="str">
            <v>American Samoa Community C.</v>
          </cell>
          <cell r="B578" t="str">
            <v>Pago Pago</v>
          </cell>
          <cell r="C578" t="str">
            <v>AS</v>
          </cell>
          <cell r="D578" t="str">
            <v>96799</v>
          </cell>
          <cell r="E578" t="str">
            <v>All other territories and foreign countries</v>
          </cell>
        </row>
        <row r="579">
          <cell r="A579" t="str">
            <v>Providence C.</v>
          </cell>
          <cell r="B579" t="str">
            <v>Providence</v>
          </cell>
          <cell r="C579" t="str">
            <v>RI</v>
          </cell>
          <cell r="D579" t="str">
            <v>02918</v>
          </cell>
          <cell r="E579" t="str">
            <v>Providence-New Bedford-Fall River, RI-MA MSA</v>
          </cell>
        </row>
        <row r="580">
          <cell r="A580" t="str">
            <v>U. Wisconsin-Green Bay</v>
          </cell>
          <cell r="B580" t="str">
            <v>Green Bay</v>
          </cell>
          <cell r="C580" t="str">
            <v>WI</v>
          </cell>
          <cell r="D580" t="str">
            <v>54311</v>
          </cell>
          <cell r="E580" t="str">
            <v>Green Bay, WI MSA</v>
          </cell>
        </row>
        <row r="581">
          <cell r="A581" t="str">
            <v>SUNY, Geneseo</v>
          </cell>
          <cell r="B581" t="str">
            <v>Geneseo</v>
          </cell>
          <cell r="C581" t="str">
            <v>NY</v>
          </cell>
          <cell r="D581" t="str">
            <v>14454</v>
          </cell>
          <cell r="E581" t="str">
            <v>Rochester, NY MSA</v>
          </cell>
        </row>
        <row r="582">
          <cell r="A582" t="str">
            <v>Suffolk U.</v>
          </cell>
          <cell r="B582" t="str">
            <v>Boston</v>
          </cell>
          <cell r="C582" t="str">
            <v>MA</v>
          </cell>
          <cell r="D582" t="str">
            <v>02108</v>
          </cell>
          <cell r="E582" t="str">
            <v>Boston-Cambridge-Quincy, MA-NH MSA</v>
          </cell>
        </row>
        <row r="583">
          <cell r="A583" t="str">
            <v>Emerson C.</v>
          </cell>
          <cell r="B583" t="str">
            <v>Boston</v>
          </cell>
          <cell r="C583" t="str">
            <v>MA</v>
          </cell>
          <cell r="D583" t="str">
            <v>02116</v>
          </cell>
          <cell r="E583" t="str">
            <v>Boston-Cambridge-Quincy, MA-NH MSA</v>
          </cell>
        </row>
        <row r="584">
          <cell r="A584" t="str">
            <v>Macalester C.</v>
          </cell>
          <cell r="B584" t="str">
            <v>Saint Paul</v>
          </cell>
          <cell r="C584" t="str">
            <v>MN</v>
          </cell>
          <cell r="D584" t="str">
            <v>55105</v>
          </cell>
          <cell r="E584" t="str">
            <v>Minneapolis-St. Paul-Bloomington, MN-WI MSA</v>
          </cell>
        </row>
        <row r="585">
          <cell r="A585" t="str">
            <v>C. Wooster</v>
          </cell>
          <cell r="B585" t="str">
            <v>Wooster</v>
          </cell>
          <cell r="C585" t="str">
            <v>OH</v>
          </cell>
          <cell r="D585" t="str">
            <v>44691</v>
          </cell>
          <cell r="E585" t="str">
            <v>OH NONMETROPOLITAN AREA</v>
          </cell>
        </row>
        <row r="586">
          <cell r="A586" t="str">
            <v>Central Connecticut State U.</v>
          </cell>
          <cell r="B586" t="str">
            <v>New Britain</v>
          </cell>
          <cell r="C586" t="str">
            <v>CT</v>
          </cell>
          <cell r="D586" t="str">
            <v>06050</v>
          </cell>
          <cell r="E586" t="str">
            <v>Hartford-West Hartford-East Hartford, CT MSA</v>
          </cell>
        </row>
        <row r="587">
          <cell r="A587" t="str">
            <v>Salus U.</v>
          </cell>
          <cell r="B587" t="str">
            <v>Elkins Park</v>
          </cell>
          <cell r="C587" t="str">
            <v>PA</v>
          </cell>
          <cell r="D587" t="str">
            <v>19027</v>
          </cell>
          <cell r="E587" t="str">
            <v>Philadelphia-Camden-Wilmington, PA-NJ-DE-MD MSA</v>
          </cell>
        </row>
        <row r="588">
          <cell r="A588" t="str">
            <v>Claflin U.</v>
          </cell>
          <cell r="B588" t="str">
            <v>Orangeburg</v>
          </cell>
          <cell r="C588" t="str">
            <v>SC</v>
          </cell>
          <cell r="D588" t="str">
            <v>29115</v>
          </cell>
          <cell r="E588" t="str">
            <v>SC NONMETROPOLITAN AREA</v>
          </cell>
        </row>
        <row r="589">
          <cell r="A589" t="str">
            <v>Alaska Pacific U.</v>
          </cell>
          <cell r="B589" t="str">
            <v>Anchorage</v>
          </cell>
          <cell r="C589" t="str">
            <v>AK</v>
          </cell>
          <cell r="D589" t="str">
            <v>99508</v>
          </cell>
          <cell r="E589" t="str">
            <v>Anchorage, AK MSA</v>
          </cell>
        </row>
        <row r="590">
          <cell r="A590" t="str">
            <v>Hawaii Pacific U.</v>
          </cell>
          <cell r="B590" t="str">
            <v>Honolulu</v>
          </cell>
          <cell r="C590" t="str">
            <v>HI</v>
          </cell>
          <cell r="D590" t="str">
            <v>96813</v>
          </cell>
          <cell r="E590" t="str">
            <v>Honolulu, HI MSA</v>
          </cell>
        </row>
        <row r="591">
          <cell r="A591" t="str">
            <v>U. Minnesota, Morris</v>
          </cell>
          <cell r="B591" t="str">
            <v>Morris</v>
          </cell>
          <cell r="C591" t="str">
            <v>MN</v>
          </cell>
          <cell r="D591" t="str">
            <v>56267</v>
          </cell>
          <cell r="E591" t="str">
            <v>MN NONMETROPOLITAN AREA</v>
          </cell>
        </row>
        <row r="592">
          <cell r="A592" t="str">
            <v>Saginaw Valley State U.</v>
          </cell>
          <cell r="B592" t="str">
            <v>University Center</v>
          </cell>
          <cell r="C592" t="str">
            <v>MI</v>
          </cell>
          <cell r="D592" t="str">
            <v>48710</v>
          </cell>
          <cell r="E592" t="str">
            <v>Bay City, MI MSA</v>
          </cell>
        </row>
        <row r="593">
          <cell r="A593" t="str">
            <v>Christopher Newport U.</v>
          </cell>
          <cell r="B593" t="str">
            <v>Newport News</v>
          </cell>
          <cell r="C593" t="str">
            <v>VA</v>
          </cell>
          <cell r="D593" t="str">
            <v>23606</v>
          </cell>
          <cell r="E593" t="str">
            <v>Virginia Beach-Norfolk-Newport News, VA-NC MSA</v>
          </cell>
        </row>
        <row r="594">
          <cell r="A594" t="str">
            <v>Augsburg C.</v>
          </cell>
          <cell r="B594" t="str">
            <v>Minneapolis</v>
          </cell>
          <cell r="C594" t="str">
            <v>MN</v>
          </cell>
          <cell r="D594" t="str">
            <v>55454</v>
          </cell>
          <cell r="E594" t="str">
            <v>Minneapolis-St. Paul-Bloomington, MN-WI MSA</v>
          </cell>
        </row>
        <row r="595">
          <cell r="A595" t="str">
            <v>Salish Kootenai C.</v>
          </cell>
          <cell r="B595" t="str">
            <v>Pablo</v>
          </cell>
          <cell r="C595" t="str">
            <v>MT</v>
          </cell>
          <cell r="D595" t="str">
            <v>59855</v>
          </cell>
          <cell r="E595" t="str">
            <v>MT NONMETROPOLITAN AREA</v>
          </cell>
        </row>
        <row r="596">
          <cell r="A596" t="str">
            <v>C. of Saint Benedict</v>
          </cell>
          <cell r="B596" t="str">
            <v>Saint Joseph</v>
          </cell>
          <cell r="C596" t="str">
            <v>MN</v>
          </cell>
          <cell r="D596" t="str">
            <v>56374</v>
          </cell>
          <cell r="E596" t="str">
            <v>St. Cloud, MN MSA</v>
          </cell>
        </row>
        <row r="597">
          <cell r="A597" t="str">
            <v>U. del Este</v>
          </cell>
          <cell r="B597" t="str">
            <v>Carolina</v>
          </cell>
          <cell r="C597" t="str">
            <v>PR</v>
          </cell>
          <cell r="D597" t="str">
            <v>00983</v>
          </cell>
          <cell r="E597" t="str">
            <v>San Juan-Caguas-Guaynabo, PR MSA</v>
          </cell>
        </row>
        <row r="598">
          <cell r="A598" t="str">
            <v>Lake Superior State U.</v>
          </cell>
          <cell r="B598" t="str">
            <v>Sault Sainte Marie</v>
          </cell>
          <cell r="C598" t="str">
            <v>MI</v>
          </cell>
          <cell r="D598" t="str">
            <v>49783</v>
          </cell>
          <cell r="E598" t="str">
            <v>MI NONMETROPOLITAN AREA</v>
          </cell>
        </row>
        <row r="599">
          <cell r="A599" t="str">
            <v>La Sierra U.</v>
          </cell>
          <cell r="B599" t="str">
            <v>Riverside</v>
          </cell>
          <cell r="C599" t="str">
            <v>CA</v>
          </cell>
          <cell r="D599" t="str">
            <v>92515</v>
          </cell>
          <cell r="E599" t="str">
            <v>Riverside-San Bernardino-Ontario, CA MSA</v>
          </cell>
        </row>
        <row r="600">
          <cell r="A600" t="str">
            <v>Sonoma State U.</v>
          </cell>
          <cell r="B600" t="str">
            <v>Rohnert Park</v>
          </cell>
          <cell r="C600" t="str">
            <v>CA</v>
          </cell>
          <cell r="D600" t="str">
            <v>94928</v>
          </cell>
          <cell r="E600" t="str">
            <v>Santa Rosa-Petaluma, CA MSA</v>
          </cell>
        </row>
        <row r="601">
          <cell r="A601" t="str">
            <v>U. South Carolina, Aiken</v>
          </cell>
          <cell r="B601" t="str">
            <v>Aiken</v>
          </cell>
          <cell r="C601" t="str">
            <v>SC</v>
          </cell>
          <cell r="D601" t="str">
            <v>29801</v>
          </cell>
          <cell r="E601" t="str">
            <v>Augusta-Richmond County, GA-SC MSA</v>
          </cell>
        </row>
        <row r="602">
          <cell r="A602" t="str">
            <v>Dakota State U.</v>
          </cell>
          <cell r="B602" t="str">
            <v>Madison</v>
          </cell>
          <cell r="C602" t="str">
            <v>SD</v>
          </cell>
          <cell r="D602" t="str">
            <v>57042</v>
          </cell>
          <cell r="E602" t="str">
            <v>SD NONMETROPOLITAN AREA</v>
          </cell>
        </row>
        <row r="603">
          <cell r="A603" t="str">
            <v>Eastern Connecticut State U.</v>
          </cell>
          <cell r="B603" t="str">
            <v>Willimantic</v>
          </cell>
          <cell r="C603" t="str">
            <v>CT</v>
          </cell>
          <cell r="D603" t="str">
            <v>06226</v>
          </cell>
          <cell r="E603" t="str">
            <v>CT NONMETROPOLITAN AREA</v>
          </cell>
        </row>
        <row r="604">
          <cell r="A604" t="str">
            <v>Gonzaga U.</v>
          </cell>
          <cell r="B604" t="str">
            <v>Spokane</v>
          </cell>
          <cell r="C604" t="str">
            <v>WA</v>
          </cell>
          <cell r="D604" t="str">
            <v>99258</v>
          </cell>
          <cell r="E604" t="str">
            <v>Spokane, WA MSA</v>
          </cell>
        </row>
        <row r="605">
          <cell r="A605" t="str">
            <v>Western Carolina U.</v>
          </cell>
          <cell r="B605" t="str">
            <v>Cullowhee</v>
          </cell>
          <cell r="C605" t="str">
            <v>NC</v>
          </cell>
          <cell r="D605" t="str">
            <v>28723</v>
          </cell>
          <cell r="E605" t="str">
            <v>NC NONMETROPOLITAN AREA</v>
          </cell>
        </row>
        <row r="606">
          <cell r="A606" t="str">
            <v>SUNY, C. Plattsburgh</v>
          </cell>
          <cell r="B606" t="str">
            <v>Plattsburgh</v>
          </cell>
          <cell r="C606" t="str">
            <v>NY</v>
          </cell>
          <cell r="D606" t="str">
            <v>12901</v>
          </cell>
          <cell r="E606" t="str">
            <v>NY NONMETROPOLITAN AREA</v>
          </cell>
        </row>
        <row r="607">
          <cell r="A607" t="str">
            <v>Sewanee: U. of the South</v>
          </cell>
          <cell r="B607" t="str">
            <v>Sewanee</v>
          </cell>
          <cell r="C607" t="str">
            <v>TN</v>
          </cell>
          <cell r="D607" t="str">
            <v>37383</v>
          </cell>
          <cell r="E607" t="str">
            <v>TN NONMETROPOLITAN AREA</v>
          </cell>
        </row>
        <row r="608">
          <cell r="A608" t="str">
            <v>Heidelberg U.</v>
          </cell>
          <cell r="B608" t="str">
            <v>Tiffin</v>
          </cell>
          <cell r="C608" t="str">
            <v>OH</v>
          </cell>
          <cell r="D608" t="str">
            <v>44883</v>
          </cell>
          <cell r="E608" t="str">
            <v>OH NONMETROPOLITAN AREA</v>
          </cell>
        </row>
        <row r="609">
          <cell r="A609" t="str">
            <v>Purdue U., North Central</v>
          </cell>
          <cell r="B609" t="str">
            <v>Westville</v>
          </cell>
          <cell r="C609" t="str">
            <v>IN</v>
          </cell>
          <cell r="D609" t="str">
            <v>46391</v>
          </cell>
          <cell r="E609" t="str">
            <v>Michigan City-La Porte, IN MSA</v>
          </cell>
        </row>
        <row r="610">
          <cell r="A610" t="str">
            <v>SUNY, Farmingdale State C.</v>
          </cell>
          <cell r="B610" t="str">
            <v>Farmingdale</v>
          </cell>
          <cell r="C610" t="str">
            <v>NY</v>
          </cell>
          <cell r="D610" t="str">
            <v>11735</v>
          </cell>
          <cell r="E610" t="str">
            <v>New York-Northern New Jersey-Long Island, NY-NJ-PA MSA</v>
          </cell>
        </row>
        <row r="611">
          <cell r="A611" t="str">
            <v>Seattle Pacific U.</v>
          </cell>
          <cell r="B611" t="str">
            <v>Seattle</v>
          </cell>
          <cell r="C611" t="str">
            <v>WA</v>
          </cell>
          <cell r="D611" t="str">
            <v>98119</v>
          </cell>
          <cell r="E611" t="str">
            <v>Seattle-Tacoma-Bellevue, WA MSA</v>
          </cell>
        </row>
        <row r="612">
          <cell r="A612" t="str">
            <v>California State U., Stanislaus</v>
          </cell>
          <cell r="B612" t="str">
            <v>Turlock</v>
          </cell>
          <cell r="C612" t="str">
            <v>CA</v>
          </cell>
          <cell r="D612" t="str">
            <v>95382</v>
          </cell>
          <cell r="E612" t="str">
            <v>Modesto, CA MSA</v>
          </cell>
        </row>
        <row r="613">
          <cell r="A613" t="str">
            <v>La Salle U.</v>
          </cell>
          <cell r="B613" t="str">
            <v>Philadelphia</v>
          </cell>
          <cell r="C613" t="str">
            <v>PA</v>
          </cell>
          <cell r="D613" t="str">
            <v>19141</v>
          </cell>
          <cell r="E613" t="str">
            <v>Philadelphia-Camden-Wilmington, PA-NJ-DE-MD MSA</v>
          </cell>
        </row>
        <row r="614">
          <cell r="A614" t="str">
            <v>New England C. of Optometry</v>
          </cell>
          <cell r="B614" t="str">
            <v>Boston</v>
          </cell>
          <cell r="C614" t="str">
            <v>MA</v>
          </cell>
          <cell r="D614" t="str">
            <v>02115</v>
          </cell>
          <cell r="E614" t="str">
            <v>Boston-Cambridge-Quincy, MA-NH MSA</v>
          </cell>
        </row>
        <row r="615">
          <cell r="A615" t="str">
            <v>U. Western States</v>
          </cell>
          <cell r="B615" t="str">
            <v>Portland</v>
          </cell>
          <cell r="C615" t="str">
            <v>OR</v>
          </cell>
          <cell r="D615" t="str">
            <v>97230</v>
          </cell>
          <cell r="E615" t="str">
            <v>Portland-Vancouver-Beaverton, OR-WA MSA</v>
          </cell>
        </row>
        <row r="616">
          <cell r="A616" t="str">
            <v>Kean U.</v>
          </cell>
          <cell r="B616" t="str">
            <v>Union</v>
          </cell>
          <cell r="C616" t="str">
            <v>NJ</v>
          </cell>
          <cell r="D616" t="str">
            <v>07083</v>
          </cell>
          <cell r="E616" t="str">
            <v>New York-Northern New Jersey-Long Island, NY-NJ-PA MSA</v>
          </cell>
        </row>
        <row r="617">
          <cell r="A617" t="str">
            <v>U. Houston system administration</v>
          </cell>
          <cell r="B617" t="str">
            <v>Houston</v>
          </cell>
          <cell r="C617" t="str">
            <v>TX</v>
          </cell>
          <cell r="D617" t="str">
            <v>77004</v>
          </cell>
          <cell r="E617" t="str">
            <v>Houston-Sugar Land-Baytown, TX MSA</v>
          </cell>
        </row>
        <row r="618">
          <cell r="A618" t="str">
            <v>Rhode Island School of Design</v>
          </cell>
          <cell r="B618" t="str">
            <v>Providence</v>
          </cell>
          <cell r="C618" t="str">
            <v>RI</v>
          </cell>
          <cell r="D618" t="str">
            <v>02903</v>
          </cell>
          <cell r="E618" t="str">
            <v>Providence-New Bedford-Fall River, RI-MA MSA</v>
          </cell>
        </row>
        <row r="619">
          <cell r="A619" t="str">
            <v>Ithaca C.</v>
          </cell>
          <cell r="B619" t="str">
            <v>Ithaca</v>
          </cell>
          <cell r="C619" t="str">
            <v>NY</v>
          </cell>
          <cell r="D619" t="str">
            <v>14850</v>
          </cell>
          <cell r="E619" t="str">
            <v>Ithaca, NY MSA</v>
          </cell>
        </row>
        <row r="620">
          <cell r="A620" t="str">
            <v>CUNY, Medgar Evers C.</v>
          </cell>
          <cell r="B620" t="str">
            <v>Brooklyn</v>
          </cell>
          <cell r="C620" t="str">
            <v>NY</v>
          </cell>
          <cell r="D620" t="str">
            <v>11225</v>
          </cell>
          <cell r="E620" t="str">
            <v>New York-Northern New Jersey-Long Island, NY-NJ-PA MSA</v>
          </cell>
        </row>
        <row r="621">
          <cell r="A621" t="str">
            <v>U. Wisconsin-Platteville</v>
          </cell>
          <cell r="B621" t="str">
            <v>Platteville</v>
          </cell>
          <cell r="C621" t="str">
            <v>WI</v>
          </cell>
          <cell r="D621" t="str">
            <v>53818</v>
          </cell>
          <cell r="E621" t="str">
            <v>WI NONMETROPOLITAN AREA</v>
          </cell>
        </row>
        <row r="622">
          <cell r="A622" t="str">
            <v>Quinnipiac U.</v>
          </cell>
          <cell r="B622" t="str">
            <v>Hamden</v>
          </cell>
          <cell r="C622" t="str">
            <v>CT</v>
          </cell>
          <cell r="D622" t="str">
            <v>06518</v>
          </cell>
          <cell r="E622" t="str">
            <v>New Haven-Milford, CT MSA</v>
          </cell>
        </row>
        <row r="623">
          <cell r="A623" t="str">
            <v>Keene State C.</v>
          </cell>
          <cell r="B623" t="str">
            <v>Keene</v>
          </cell>
          <cell r="C623" t="str">
            <v>NH</v>
          </cell>
          <cell r="D623" t="str">
            <v>03435</v>
          </cell>
          <cell r="E623" t="str">
            <v>NH NONMETROPOLITAN AREA</v>
          </cell>
        </row>
        <row r="624">
          <cell r="A624" t="str">
            <v>Hobart and William Smith Colleges</v>
          </cell>
          <cell r="B624" t="str">
            <v>Geneva</v>
          </cell>
          <cell r="C624" t="str">
            <v>NY</v>
          </cell>
          <cell r="D624" t="str">
            <v>14456</v>
          </cell>
          <cell r="E624" t="str">
            <v>Rochester, NY MSA</v>
          </cell>
        </row>
        <row r="625">
          <cell r="A625" t="str">
            <v>U. South Carolina, Beaufort</v>
          </cell>
          <cell r="B625" t="str">
            <v>Bluffton</v>
          </cell>
          <cell r="C625" t="str">
            <v>SC</v>
          </cell>
          <cell r="D625" t="str">
            <v>29909</v>
          </cell>
          <cell r="E625" t="str">
            <v>SC NONMETROPOLITAN AREA</v>
          </cell>
        </row>
        <row r="626">
          <cell r="A626" t="str">
            <v>Western Illinois U.</v>
          </cell>
          <cell r="B626" t="str">
            <v>Macomb</v>
          </cell>
          <cell r="C626" t="str">
            <v>IL</v>
          </cell>
          <cell r="D626" t="str">
            <v>61455</v>
          </cell>
          <cell r="E626" t="str">
            <v>IL NONMETROPOLITAN AREA</v>
          </cell>
        </row>
        <row r="627">
          <cell r="A627" t="str">
            <v>U. of the Incarnate Word</v>
          </cell>
          <cell r="B627" t="str">
            <v>San Antonio</v>
          </cell>
          <cell r="C627" t="str">
            <v>TX</v>
          </cell>
          <cell r="D627" t="str">
            <v>78209</v>
          </cell>
          <cell r="E627" t="str">
            <v>San Antonio, TX MSA</v>
          </cell>
        </row>
        <row r="628">
          <cell r="A628" t="str">
            <v>U. Puerto Rico, Humacao</v>
          </cell>
          <cell r="B628" t="str">
            <v>Humacao</v>
          </cell>
          <cell r="C628" t="str">
            <v>PR</v>
          </cell>
          <cell r="D628" t="str">
            <v>00791</v>
          </cell>
          <cell r="E628" t="str">
            <v>San Juan-Caguas-Guaynabo, PR MSA</v>
          </cell>
        </row>
        <row r="629">
          <cell r="A629" t="str">
            <v>Wheaton C., Wheaton</v>
          </cell>
          <cell r="B629" t="str">
            <v>Wheaton</v>
          </cell>
          <cell r="C629" t="str">
            <v>IL</v>
          </cell>
          <cell r="D629" t="str">
            <v>60187</v>
          </cell>
          <cell r="E629" t="str">
            <v>Chicago-Naperville-Joliet, IL-IN-WI MSA</v>
          </cell>
        </row>
        <row r="630">
          <cell r="A630" t="str">
            <v>Augustana C., Sioux Falls</v>
          </cell>
          <cell r="B630" t="str">
            <v>Sioux Falls</v>
          </cell>
          <cell r="C630" t="str">
            <v>SD</v>
          </cell>
          <cell r="D630" t="str">
            <v>57197</v>
          </cell>
          <cell r="E630" t="str">
            <v>Sioux Falls, SD MSA</v>
          </cell>
        </row>
        <row r="631">
          <cell r="A631" t="str">
            <v>Barry U.</v>
          </cell>
          <cell r="B631" t="str">
            <v>Miami Shores</v>
          </cell>
          <cell r="C631" t="str">
            <v>FL</v>
          </cell>
          <cell r="D631" t="str">
            <v>33161</v>
          </cell>
          <cell r="E631" t="str">
            <v>Miami-Fort Lauderdale-Pompano Beach, FL MSA</v>
          </cell>
        </row>
        <row r="632">
          <cell r="A632" t="str">
            <v>CUNY, York C.</v>
          </cell>
          <cell r="B632" t="str">
            <v>Jamaica</v>
          </cell>
          <cell r="C632" t="str">
            <v>NY</v>
          </cell>
          <cell r="D632" t="str">
            <v>11451</v>
          </cell>
          <cell r="E632" t="str">
            <v>New York-Northern New Jersey-Long Island, NY-NJ-PA MSA</v>
          </cell>
        </row>
        <row r="633">
          <cell r="A633" t="str">
            <v>U. of Mary Washington</v>
          </cell>
          <cell r="B633" t="str">
            <v>Fredericksburg</v>
          </cell>
          <cell r="C633" t="str">
            <v>VA</v>
          </cell>
          <cell r="D633" t="str">
            <v>22401</v>
          </cell>
          <cell r="E633" t="str">
            <v>Washington-Arlington-Alexandria, DC-VA-MD-WV MSA</v>
          </cell>
        </row>
        <row r="634">
          <cell r="A634" t="str">
            <v>East Central U.</v>
          </cell>
          <cell r="B634" t="str">
            <v>Ada</v>
          </cell>
          <cell r="C634" t="str">
            <v>OK</v>
          </cell>
          <cell r="D634" t="str">
            <v>74820</v>
          </cell>
          <cell r="E634" t="str">
            <v>OK NONMETROPOLITAN AREA</v>
          </cell>
        </row>
        <row r="635">
          <cell r="A635" t="str">
            <v>U. West Georgia</v>
          </cell>
          <cell r="B635" t="str">
            <v>Carrollton</v>
          </cell>
          <cell r="C635" t="str">
            <v>GA</v>
          </cell>
          <cell r="D635" t="str">
            <v>30118</v>
          </cell>
          <cell r="E635" t="str">
            <v>Atlanta-Sandy Springs-Marietta, GA MSA</v>
          </cell>
        </row>
        <row r="636">
          <cell r="A636" t="str">
            <v>CUNY, Advanced Science Research Center</v>
          </cell>
          <cell r="B636" t="str">
            <v>New York</v>
          </cell>
          <cell r="C636" t="str">
            <v>NY</v>
          </cell>
          <cell r="D636" t="str">
            <v>10031</v>
          </cell>
          <cell r="E636" t="str">
            <v>New York-Northern New Jersey-Long Island, NY-NJ-PA MSA</v>
          </cell>
        </row>
        <row r="637">
          <cell r="A637" t="str">
            <v>U. Redlands</v>
          </cell>
          <cell r="B637" t="str">
            <v>Redlands</v>
          </cell>
          <cell r="C637" t="str">
            <v>CA</v>
          </cell>
          <cell r="D637" t="str">
            <v>92373</v>
          </cell>
          <cell r="E637" t="str">
            <v>Riverside-San Bernardino-Ontario, CA MSA</v>
          </cell>
        </row>
        <row r="638">
          <cell r="A638" t="str">
            <v>Doane C.</v>
          </cell>
          <cell r="B638" t="str">
            <v>Crete</v>
          </cell>
          <cell r="C638" t="str">
            <v>NE</v>
          </cell>
          <cell r="D638" t="str">
            <v>68333</v>
          </cell>
          <cell r="E638" t="str">
            <v>NE NONMETROPOLITAN AREA</v>
          </cell>
        </row>
        <row r="639">
          <cell r="A639" t="str">
            <v>Marist C.</v>
          </cell>
          <cell r="B639" t="str">
            <v>Poughkeepsie</v>
          </cell>
          <cell r="C639" t="str">
            <v>NY</v>
          </cell>
          <cell r="D639" t="str">
            <v>12601</v>
          </cell>
          <cell r="E639" t="str">
            <v>Poughkeepsie-Newburgh-Middletown, NY MSA</v>
          </cell>
        </row>
        <row r="640">
          <cell r="A640" t="str">
            <v>Washington and Lee U.</v>
          </cell>
          <cell r="B640" t="str">
            <v>Lexington</v>
          </cell>
          <cell r="C640" t="str">
            <v>VA</v>
          </cell>
          <cell r="D640" t="str">
            <v>24450</v>
          </cell>
          <cell r="E640" t="str">
            <v>VA NONMETROPOLITAN AREA</v>
          </cell>
        </row>
        <row r="641">
          <cell r="A641" t="str">
            <v>Florida Polytechnic U.</v>
          </cell>
          <cell r="B641" t="str">
            <v>Lakeland</v>
          </cell>
          <cell r="C641" t="str">
            <v>FL</v>
          </cell>
          <cell r="D641" t="str">
            <v>33805</v>
          </cell>
          <cell r="E641" t="str">
            <v>Lakeland, FL MSA</v>
          </cell>
        </row>
        <row r="642">
          <cell r="A642" t="str">
            <v>Abilene Christian U.</v>
          </cell>
          <cell r="B642" t="str">
            <v>Abilene</v>
          </cell>
          <cell r="C642" t="str">
            <v>TX</v>
          </cell>
          <cell r="D642" t="str">
            <v>79699</v>
          </cell>
          <cell r="E642" t="str">
            <v>Abilene, TX MSA</v>
          </cell>
        </row>
        <row r="643">
          <cell r="A643" t="str">
            <v>Adelphi U.</v>
          </cell>
          <cell r="B643" t="str">
            <v>Garden City</v>
          </cell>
          <cell r="C643" t="str">
            <v>NY</v>
          </cell>
          <cell r="D643" t="str">
            <v>11530</v>
          </cell>
          <cell r="E643" t="str">
            <v>New York-Northern New Jersey-Long Island, NY-NJ-PA MSA</v>
          </cell>
        </row>
        <row r="644">
          <cell r="A644" t="str">
            <v>Agnes Scott C.</v>
          </cell>
          <cell r="B644" t="str">
            <v>Decatur</v>
          </cell>
          <cell r="C644" t="str">
            <v>GA</v>
          </cell>
          <cell r="D644" t="str">
            <v>30030</v>
          </cell>
          <cell r="E644" t="str">
            <v>Atlanta-Sandy Springs-Marietta, GA MSA</v>
          </cell>
        </row>
        <row r="645">
          <cell r="A645" t="str">
            <v>Albion C.</v>
          </cell>
          <cell r="B645" t="str">
            <v>Albion</v>
          </cell>
          <cell r="C645" t="str">
            <v>MI</v>
          </cell>
          <cell r="D645" t="str">
            <v>49224</v>
          </cell>
          <cell r="E645" t="str">
            <v>Battle Creek, MI MSA</v>
          </cell>
        </row>
        <row r="646">
          <cell r="A646" t="str">
            <v>Alderson-Broaddus C.</v>
          </cell>
          <cell r="B646" t="str">
            <v>Philippi</v>
          </cell>
          <cell r="C646" t="str">
            <v>WV</v>
          </cell>
          <cell r="D646" t="str">
            <v>26416</v>
          </cell>
          <cell r="E646" t="str">
            <v>WV NONMETROPOLITAN AREA</v>
          </cell>
        </row>
        <row r="647">
          <cell r="A647" t="str">
            <v>Allegheny C.</v>
          </cell>
          <cell r="B647" t="str">
            <v>Meadville</v>
          </cell>
          <cell r="C647" t="str">
            <v>PA</v>
          </cell>
          <cell r="D647" t="str">
            <v>16335</v>
          </cell>
          <cell r="E647" t="str">
            <v>PA NONMETROPOLITAN AREA</v>
          </cell>
        </row>
        <row r="648">
          <cell r="A648" t="str">
            <v>Alliant International U.</v>
          </cell>
          <cell r="B648" t="str">
            <v>San Diego</v>
          </cell>
          <cell r="C648" t="str">
            <v>CA</v>
          </cell>
          <cell r="D648" t="str">
            <v>92131</v>
          </cell>
          <cell r="E648" t="str">
            <v>San Diego-Carlsbad-San Marcos, CA MSA</v>
          </cell>
        </row>
        <row r="649">
          <cell r="A649" t="str">
            <v>Alverno C.</v>
          </cell>
          <cell r="B649" t="str">
            <v>Milwaukee</v>
          </cell>
          <cell r="C649" t="str">
            <v>WI</v>
          </cell>
          <cell r="D649" t="str">
            <v>53234</v>
          </cell>
          <cell r="E649" t="str">
            <v>Milwaukee-Waukesha-West Allis, WI MSA</v>
          </cell>
        </row>
        <row r="650">
          <cell r="A650" t="str">
            <v>Andrews U.</v>
          </cell>
          <cell r="B650" t="str">
            <v>Berrien Springs</v>
          </cell>
          <cell r="C650" t="str">
            <v>MI</v>
          </cell>
          <cell r="D650" t="str">
            <v>49104</v>
          </cell>
          <cell r="E650" t="str">
            <v>Niles-Benton Harbor, MI MSA</v>
          </cell>
        </row>
        <row r="651">
          <cell r="A651" t="str">
            <v>Angelo State U.</v>
          </cell>
          <cell r="B651" t="str">
            <v>San Angelo</v>
          </cell>
          <cell r="C651" t="str">
            <v>TX</v>
          </cell>
          <cell r="D651" t="str">
            <v>76909</v>
          </cell>
          <cell r="E651" t="str">
            <v>San Angelo, TX MSA</v>
          </cell>
        </row>
        <row r="652">
          <cell r="A652" t="str">
            <v>Arcadia U.</v>
          </cell>
          <cell r="B652" t="str">
            <v>Glenside</v>
          </cell>
          <cell r="C652" t="str">
            <v>PA</v>
          </cell>
          <cell r="D652" t="str">
            <v>19038</v>
          </cell>
          <cell r="E652" t="str">
            <v>Philadelphia-Camden-Wilmington, PA-NJ-DE-MD MSA</v>
          </cell>
        </row>
        <row r="653">
          <cell r="A653" t="str">
            <v>AR Tech U.</v>
          </cell>
          <cell r="B653" t="str">
            <v>Russellville</v>
          </cell>
          <cell r="C653" t="str">
            <v>AR</v>
          </cell>
          <cell r="D653" t="str">
            <v>72801</v>
          </cell>
          <cell r="E653" t="str">
            <v>AR NONMETROPOLITAN AREA</v>
          </cell>
        </row>
        <row r="654">
          <cell r="A654" t="str">
            <v>Armstrong Atlantic State U.</v>
          </cell>
          <cell r="B654" t="str">
            <v>Savannah</v>
          </cell>
          <cell r="C654" t="str">
            <v>GA</v>
          </cell>
          <cell r="D654" t="str">
            <v>31419</v>
          </cell>
          <cell r="E654" t="str">
            <v>Savannah, GA MSA</v>
          </cell>
        </row>
        <row r="655">
          <cell r="A655" t="str">
            <v>Art Center C. of Design</v>
          </cell>
          <cell r="B655" t="str">
            <v>Pasadena</v>
          </cell>
          <cell r="C655" t="str">
            <v>CA</v>
          </cell>
          <cell r="D655" t="str">
            <v>91103</v>
          </cell>
          <cell r="E655" t="str">
            <v>Los Angeles-Long Beach-Santa Ana, CA MSA</v>
          </cell>
        </row>
        <row r="656">
          <cell r="A656" t="str">
            <v>Ashland U.</v>
          </cell>
          <cell r="B656" t="str">
            <v>Ashland</v>
          </cell>
          <cell r="C656" t="str">
            <v>OH</v>
          </cell>
          <cell r="D656" t="str">
            <v>44805</v>
          </cell>
          <cell r="E656" t="str">
            <v>OH NONMETROPOLITAN AREA</v>
          </cell>
        </row>
        <row r="657">
          <cell r="A657" t="str">
            <v>Auburn U., Montgomery</v>
          </cell>
          <cell r="B657" t="str">
            <v>Montgomery</v>
          </cell>
          <cell r="C657" t="str">
            <v>AL</v>
          </cell>
          <cell r="D657" t="str">
            <v>36124</v>
          </cell>
          <cell r="E657" t="str">
            <v>Montgomery, AL MSA</v>
          </cell>
        </row>
        <row r="658">
          <cell r="A658" t="str">
            <v>Augustana C., Rock Island</v>
          </cell>
          <cell r="B658" t="str">
            <v>Rock Island</v>
          </cell>
          <cell r="C658" t="str">
            <v>IL</v>
          </cell>
          <cell r="D658" t="str">
            <v>61201</v>
          </cell>
          <cell r="E658" t="str">
            <v>Davenport-Moline-Rock Island, IA-IL MSA</v>
          </cell>
        </row>
        <row r="659">
          <cell r="A659" t="str">
            <v>Austin C.</v>
          </cell>
          <cell r="B659" t="str">
            <v>Sherman</v>
          </cell>
          <cell r="C659" t="str">
            <v>TX</v>
          </cell>
          <cell r="D659" t="str">
            <v>75090</v>
          </cell>
          <cell r="E659" t="str">
            <v>Sherman-Denison, TX MSA</v>
          </cell>
        </row>
        <row r="660">
          <cell r="A660" t="str">
            <v>Babson C.</v>
          </cell>
          <cell r="B660" t="str">
            <v>Babson Park</v>
          </cell>
          <cell r="C660" t="str">
            <v>MA</v>
          </cell>
          <cell r="D660" t="str">
            <v>02457</v>
          </cell>
          <cell r="E660" t="str">
            <v>Boston-Cambridge-Quincy, MA-NH MSA</v>
          </cell>
        </row>
        <row r="661">
          <cell r="A661" t="str">
            <v>Baldwin-Wallace C.</v>
          </cell>
          <cell r="B661" t="str">
            <v>Berea</v>
          </cell>
          <cell r="C661" t="str">
            <v>OH</v>
          </cell>
          <cell r="D661" t="str">
            <v>44017</v>
          </cell>
          <cell r="E661" t="str">
            <v>Cleveland-Elyria-Mentor, OH MSA</v>
          </cell>
        </row>
        <row r="662">
          <cell r="A662" t="str">
            <v>Bank Street C. of Ed.</v>
          </cell>
          <cell r="B662" t="str">
            <v>New York</v>
          </cell>
          <cell r="C662" t="str">
            <v>NY</v>
          </cell>
          <cell r="D662" t="str">
            <v>10025</v>
          </cell>
          <cell r="E662" t="str">
            <v>New York-Northern New Jersey-Long Island, NY-NJ-PA MSA</v>
          </cell>
        </row>
        <row r="663">
          <cell r="A663" t="str">
            <v>Bard C.</v>
          </cell>
          <cell r="B663" t="str">
            <v>Annandale on Hudson</v>
          </cell>
          <cell r="C663" t="str">
            <v>NY</v>
          </cell>
          <cell r="D663" t="str">
            <v>12504</v>
          </cell>
          <cell r="E663" t="str">
            <v>Poughkeepsie-Newburgh-Middletown, NY MSA</v>
          </cell>
        </row>
        <row r="664">
          <cell r="A664" t="str">
            <v>Barnes-Jewish C. Goldfarb School of Nursing</v>
          </cell>
          <cell r="B664" t="str">
            <v>Saint Louis</v>
          </cell>
          <cell r="C664" t="str">
            <v>MO</v>
          </cell>
          <cell r="D664" t="str">
            <v>63110</v>
          </cell>
          <cell r="E664" t="str">
            <v>St. Louis, MO-IL MSA</v>
          </cell>
        </row>
        <row r="665">
          <cell r="A665" t="str">
            <v>Bellarmine U.</v>
          </cell>
          <cell r="B665" t="str">
            <v>Louisville</v>
          </cell>
          <cell r="C665" t="str">
            <v>KY</v>
          </cell>
          <cell r="D665" t="str">
            <v>40205</v>
          </cell>
          <cell r="E665" t="str">
            <v>Louisville/Jefferson County, KY-IN MSA</v>
          </cell>
        </row>
        <row r="666">
          <cell r="A666" t="str">
            <v>Bemidji State U.</v>
          </cell>
          <cell r="B666" t="str">
            <v>Bemidji</v>
          </cell>
          <cell r="C666" t="str">
            <v>MN</v>
          </cell>
          <cell r="D666" t="str">
            <v>56601</v>
          </cell>
          <cell r="E666" t="str">
            <v>MN NONMETROPOLITAN AREA</v>
          </cell>
        </row>
        <row r="667">
          <cell r="A667" t="str">
            <v>Benedictine U.</v>
          </cell>
          <cell r="B667" t="str">
            <v>Lisle</v>
          </cell>
          <cell r="C667" t="str">
            <v>IL</v>
          </cell>
          <cell r="D667" t="str">
            <v>60532</v>
          </cell>
          <cell r="E667" t="str">
            <v>Chicago-Naperville-Joliet, IL-IN-WI MSA</v>
          </cell>
        </row>
        <row r="668">
          <cell r="A668" t="str">
            <v>Berea C.</v>
          </cell>
          <cell r="B668" t="str">
            <v>Berea</v>
          </cell>
          <cell r="C668" t="str">
            <v>KY</v>
          </cell>
          <cell r="D668" t="str">
            <v>40404</v>
          </cell>
          <cell r="E668" t="str">
            <v>KY NONMETROPOLITAN AREA</v>
          </cell>
        </row>
        <row r="669">
          <cell r="A669" t="str">
            <v>Bloomsburg U. PA</v>
          </cell>
          <cell r="B669" t="str">
            <v>Bloomsburg</v>
          </cell>
          <cell r="C669" t="str">
            <v>PA</v>
          </cell>
          <cell r="D669" t="str">
            <v>17815</v>
          </cell>
          <cell r="E669" t="str">
            <v>PA NONMETROPOLITAN AREA</v>
          </cell>
        </row>
        <row r="670">
          <cell r="A670" t="str">
            <v>Bluefield State C.</v>
          </cell>
          <cell r="B670" t="str">
            <v>Bluefield</v>
          </cell>
          <cell r="C670" t="str">
            <v>WV</v>
          </cell>
          <cell r="D670" t="str">
            <v>24701</v>
          </cell>
          <cell r="E670" t="str">
            <v>WV NONMETROPOLITAN AREA</v>
          </cell>
        </row>
        <row r="671">
          <cell r="A671" t="str">
            <v>Bridgewater State C.</v>
          </cell>
          <cell r="B671" t="str">
            <v>Bridgewater</v>
          </cell>
          <cell r="C671" t="str">
            <v>MA</v>
          </cell>
          <cell r="D671" t="str">
            <v>02325</v>
          </cell>
          <cell r="E671" t="str">
            <v>Boston-Cambridge-Quincy, MA-NH MSA</v>
          </cell>
        </row>
        <row r="672">
          <cell r="A672" t="str">
            <v>Bryant U.</v>
          </cell>
          <cell r="B672" t="str">
            <v>Smithfield</v>
          </cell>
          <cell r="C672" t="str">
            <v>RI</v>
          </cell>
          <cell r="D672" t="str">
            <v>02917</v>
          </cell>
          <cell r="E672" t="str">
            <v>Providence-New Bedford-Fall River, RI-MA MSA</v>
          </cell>
        </row>
        <row r="673">
          <cell r="A673" t="str">
            <v>Bryn Athyn C.</v>
          </cell>
          <cell r="B673" t="str">
            <v>Bryn Athyn</v>
          </cell>
          <cell r="C673" t="str">
            <v>PA</v>
          </cell>
          <cell r="D673" t="str">
            <v>19009</v>
          </cell>
          <cell r="E673" t="str">
            <v>Philadelphia-Camden-Wilmington, PA-NJ-DE-MD MSA</v>
          </cell>
        </row>
        <row r="674">
          <cell r="A674" t="str">
            <v>Butler U.</v>
          </cell>
          <cell r="B674" t="str">
            <v>Indianapolis</v>
          </cell>
          <cell r="C674" t="str">
            <v>IN</v>
          </cell>
          <cell r="D674" t="str">
            <v>46208</v>
          </cell>
          <cell r="E674" t="str">
            <v>Indianapolis-Carmel, IN MSA</v>
          </cell>
        </row>
        <row r="675">
          <cell r="A675" t="str">
            <v>CUNY, New York City C. of Technology</v>
          </cell>
          <cell r="B675" t="str">
            <v>Brooklyn</v>
          </cell>
          <cell r="C675" t="str">
            <v>NY</v>
          </cell>
          <cell r="D675" t="str">
            <v>11201</v>
          </cell>
          <cell r="E675" t="str">
            <v>New York-Northern New Jersey-Long Island, NY-NJ-PA MSA</v>
          </cell>
        </row>
        <row r="676">
          <cell r="A676" t="str">
            <v>CA Lutheran U.</v>
          </cell>
          <cell r="B676" t="str">
            <v>Thousand Oaks</v>
          </cell>
          <cell r="C676" t="str">
            <v>CA</v>
          </cell>
          <cell r="D676" t="str">
            <v>91360</v>
          </cell>
          <cell r="E676" t="str">
            <v>Oxnard-Thousand Oaks-Ventura, CA MSA</v>
          </cell>
        </row>
        <row r="677">
          <cell r="A677" t="str">
            <v>CA State U., East Bay</v>
          </cell>
          <cell r="B677" t="str">
            <v>Hayward</v>
          </cell>
          <cell r="C677" t="str">
            <v>CA</v>
          </cell>
          <cell r="D677" t="str">
            <v>94542</v>
          </cell>
          <cell r="E677" t="str">
            <v>San Francisco-Oakland-Fremont, CA MSA</v>
          </cell>
        </row>
        <row r="678">
          <cell r="A678" t="str">
            <v>CA U. PA</v>
          </cell>
          <cell r="B678" t="str">
            <v>California</v>
          </cell>
          <cell r="C678" t="str">
            <v>PA</v>
          </cell>
          <cell r="D678" t="str">
            <v>15419</v>
          </cell>
          <cell r="E678" t="str">
            <v>Pittsburgh, PA MSA</v>
          </cell>
        </row>
        <row r="679">
          <cell r="A679" t="str">
            <v>Canisius C.</v>
          </cell>
          <cell r="B679" t="str">
            <v>Buffalo</v>
          </cell>
          <cell r="C679" t="str">
            <v>NY</v>
          </cell>
          <cell r="D679" t="str">
            <v>14208</v>
          </cell>
          <cell r="E679" t="str">
            <v>Buffalo-Niagara Falls, NY MSA</v>
          </cell>
        </row>
        <row r="680">
          <cell r="A680" t="str">
            <v>Capitol C.</v>
          </cell>
          <cell r="B680" t="str">
            <v>Laurel</v>
          </cell>
          <cell r="C680" t="str">
            <v>MD</v>
          </cell>
          <cell r="D680" t="str">
            <v>20708</v>
          </cell>
          <cell r="E680" t="str">
            <v>Washington-Arlington-Alexandria, DC-VA-MD-WV MSA</v>
          </cell>
        </row>
        <row r="681">
          <cell r="A681" t="str">
            <v>Carlos Albizu U. (San Juan, PR)</v>
          </cell>
          <cell r="B681" t="str">
            <v>San Juan</v>
          </cell>
          <cell r="C681" t="str">
            <v>PR</v>
          </cell>
          <cell r="D681" t="str">
            <v>00901</v>
          </cell>
          <cell r="E681" t="str">
            <v>San Juan-Caguas-Guaynabo, PR MSA</v>
          </cell>
        </row>
        <row r="682">
          <cell r="A682" t="str">
            <v>Carthage C.</v>
          </cell>
          <cell r="B682" t="str">
            <v>Kenosha</v>
          </cell>
          <cell r="C682" t="str">
            <v>WI</v>
          </cell>
          <cell r="D682" t="str">
            <v>53140</v>
          </cell>
          <cell r="E682" t="str">
            <v>Chicago-Naperville-Joliet, IL-IN-WI MSA</v>
          </cell>
        </row>
        <row r="683">
          <cell r="A683" t="str">
            <v>Centre C.</v>
          </cell>
          <cell r="B683" t="str">
            <v>Danville</v>
          </cell>
          <cell r="C683" t="str">
            <v>KY</v>
          </cell>
          <cell r="D683" t="str">
            <v>40422</v>
          </cell>
          <cell r="E683" t="str">
            <v>KY NONMETROPOLITAN AREA</v>
          </cell>
        </row>
        <row r="684">
          <cell r="A684" t="str">
            <v>Cheyney U. PA</v>
          </cell>
          <cell r="B684" t="str">
            <v>Cheyney</v>
          </cell>
          <cell r="C684" t="str">
            <v>PA</v>
          </cell>
          <cell r="D684" t="str">
            <v>19319</v>
          </cell>
          <cell r="E684" t="str">
            <v>Philadelphia-Camden-Wilmington, PA-NJ-DE-MD MSA</v>
          </cell>
        </row>
        <row r="685">
          <cell r="A685" t="str">
            <v>Chicago School of Professional Psychology</v>
          </cell>
          <cell r="B685" t="str">
            <v>Chicago</v>
          </cell>
          <cell r="C685" t="str">
            <v>IL</v>
          </cell>
          <cell r="D685" t="str">
            <v>60654</v>
          </cell>
          <cell r="E685" t="str">
            <v>Chicago-Naperville-Joliet, IL-IN-WI MSA</v>
          </cell>
        </row>
        <row r="686">
          <cell r="A686" t="str">
            <v>Chicago State U.</v>
          </cell>
          <cell r="B686" t="str">
            <v>Chicago</v>
          </cell>
          <cell r="C686" t="str">
            <v>IL</v>
          </cell>
          <cell r="D686" t="str">
            <v>60628</v>
          </cell>
          <cell r="E686" t="str">
            <v>Chicago-Naperville-Joliet, IL-IN-WI MSA</v>
          </cell>
        </row>
        <row r="687">
          <cell r="A687" t="str">
            <v>Christian Brothers U.</v>
          </cell>
          <cell r="B687" t="str">
            <v>Memphis</v>
          </cell>
          <cell r="C687" t="str">
            <v>TN</v>
          </cell>
          <cell r="D687" t="str">
            <v>38104</v>
          </cell>
          <cell r="E687" t="str">
            <v>Memphis, TN-AR-MS MSA</v>
          </cell>
        </row>
        <row r="688">
          <cell r="A688" t="str">
            <v>Citadel Military C. SC</v>
          </cell>
          <cell r="B688" t="str">
            <v>Charleston</v>
          </cell>
          <cell r="C688" t="str">
            <v>SC</v>
          </cell>
          <cell r="D688" t="str">
            <v>29409</v>
          </cell>
          <cell r="E688" t="str">
            <v>Charleston-North Charleston, SC MSA</v>
          </cell>
        </row>
        <row r="689">
          <cell r="A689" t="str">
            <v>Claremont McKenna C.</v>
          </cell>
          <cell r="B689" t="str">
            <v>Claremont</v>
          </cell>
          <cell r="C689" t="str">
            <v>CA</v>
          </cell>
          <cell r="D689" t="str">
            <v>91711</v>
          </cell>
          <cell r="E689" t="str">
            <v>Los Angeles-Long Beach-Santa Ana, CA MSA</v>
          </cell>
        </row>
        <row r="690">
          <cell r="A690" t="str">
            <v>Claremont School of Theology</v>
          </cell>
          <cell r="B690" t="str">
            <v>Claremont</v>
          </cell>
          <cell r="C690" t="str">
            <v>CA</v>
          </cell>
          <cell r="D690" t="str">
            <v>91711</v>
          </cell>
          <cell r="E690" t="str">
            <v>Los Angeles-Long Beach-Santa Ana, CA MSA</v>
          </cell>
        </row>
        <row r="691">
          <cell r="A691" t="str">
            <v>Coe C.</v>
          </cell>
          <cell r="B691" t="str">
            <v>Cedar Rapids</v>
          </cell>
          <cell r="C691" t="str">
            <v>IA</v>
          </cell>
          <cell r="D691" t="str">
            <v>52402</v>
          </cell>
          <cell r="E691" t="str">
            <v>Cedar Rapids, IA MSA</v>
          </cell>
        </row>
        <row r="692">
          <cell r="A692" t="str">
            <v>Coker C.</v>
          </cell>
          <cell r="B692" t="str">
            <v>Hartsville</v>
          </cell>
          <cell r="C692" t="str">
            <v>SC</v>
          </cell>
          <cell r="D692" t="str">
            <v>29550</v>
          </cell>
          <cell r="E692" t="str">
            <v>Florence, SC MSA</v>
          </cell>
        </row>
        <row r="693">
          <cell r="A693" t="str">
            <v>Colby-Sawyer C.</v>
          </cell>
          <cell r="B693" t="str">
            <v>New London</v>
          </cell>
          <cell r="C693" t="str">
            <v>NH</v>
          </cell>
          <cell r="D693" t="str">
            <v>03257</v>
          </cell>
          <cell r="E693" t="str">
            <v>NH NONMETROPOLITAN AREA</v>
          </cell>
        </row>
        <row r="694">
          <cell r="A694" t="str">
            <v>C. of the Holy Cross</v>
          </cell>
          <cell r="B694" t="str">
            <v>Worcester</v>
          </cell>
          <cell r="C694" t="str">
            <v>MA</v>
          </cell>
          <cell r="D694" t="str">
            <v>01610</v>
          </cell>
          <cell r="E694" t="str">
            <v>Worcester, MA MSA</v>
          </cell>
        </row>
        <row r="695">
          <cell r="A695" t="str">
            <v>C. of Menominee Nation</v>
          </cell>
          <cell r="B695" t="str">
            <v>Keshena</v>
          </cell>
          <cell r="C695" t="str">
            <v>WI</v>
          </cell>
          <cell r="D695" t="str">
            <v>54135</v>
          </cell>
          <cell r="E695" t="str">
            <v>WI NONMETROPOLITAN AREA</v>
          </cell>
        </row>
        <row r="696">
          <cell r="A696" t="str">
            <v>C. NJ</v>
          </cell>
          <cell r="B696" t="str">
            <v>Ewing</v>
          </cell>
          <cell r="C696" t="str">
            <v>NJ</v>
          </cell>
          <cell r="D696" t="str">
            <v>08628</v>
          </cell>
          <cell r="E696" t="str">
            <v>Trenton-Ewing, NJ MSA</v>
          </cell>
        </row>
        <row r="697">
          <cell r="A697" t="str">
            <v>CO State U., Pueblo</v>
          </cell>
          <cell r="B697" t="str">
            <v>Pueblo</v>
          </cell>
          <cell r="C697" t="str">
            <v>CO</v>
          </cell>
          <cell r="D697" t="str">
            <v>81001</v>
          </cell>
          <cell r="E697" t="str">
            <v>Pueblo, CO MSA</v>
          </cell>
        </row>
        <row r="698">
          <cell r="A698" t="str">
            <v>Columbia C., Chicago</v>
          </cell>
          <cell r="B698" t="str">
            <v>Chicago</v>
          </cell>
          <cell r="C698" t="str">
            <v>IL</v>
          </cell>
          <cell r="D698" t="str">
            <v>60605</v>
          </cell>
          <cell r="E698" t="str">
            <v>Chicago-Naperville-Joliet, IL-IN-WI MSA</v>
          </cell>
        </row>
        <row r="699">
          <cell r="A699" t="str">
            <v>Columbus State U.</v>
          </cell>
          <cell r="B699" t="str">
            <v>Columbus</v>
          </cell>
          <cell r="C699" t="str">
            <v>GA</v>
          </cell>
          <cell r="D699" t="str">
            <v>31907</v>
          </cell>
          <cell r="E699" t="str">
            <v>Columbus, GA-AL MSA</v>
          </cell>
        </row>
        <row r="700">
          <cell r="A700" t="str">
            <v>Concord U.</v>
          </cell>
          <cell r="B700" t="str">
            <v>Athens</v>
          </cell>
          <cell r="C700" t="str">
            <v>WV</v>
          </cell>
          <cell r="D700" t="str">
            <v>24712</v>
          </cell>
          <cell r="E700" t="str">
            <v>WV NONMETROPOLITAN AREA</v>
          </cell>
        </row>
        <row r="701">
          <cell r="A701" t="str">
            <v>Concordia C.</v>
          </cell>
          <cell r="B701" t="str">
            <v>Moorhead</v>
          </cell>
          <cell r="C701" t="str">
            <v>MN</v>
          </cell>
          <cell r="D701" t="str">
            <v>56562</v>
          </cell>
          <cell r="E701" t="str">
            <v>Fargo, ND-MN MSA</v>
          </cell>
        </row>
        <row r="702">
          <cell r="A702" t="str">
            <v>Cooper Union for the Advancement of Science and Art</v>
          </cell>
          <cell r="B702" t="str">
            <v>New York</v>
          </cell>
          <cell r="C702" t="str">
            <v>NY</v>
          </cell>
          <cell r="D702" t="str">
            <v>10003</v>
          </cell>
          <cell r="E702" t="str">
            <v>New York-Northern New Jersey-Long Island, NY-NJ-PA MSA</v>
          </cell>
        </row>
        <row r="703">
          <cell r="A703" t="str">
            <v>Daemen C.</v>
          </cell>
          <cell r="B703" t="str">
            <v>Amherst</v>
          </cell>
          <cell r="C703" t="str">
            <v>NY</v>
          </cell>
          <cell r="D703" t="str">
            <v>14226</v>
          </cell>
          <cell r="E703" t="str">
            <v>Buffalo-Niagara Falls, NY MSA</v>
          </cell>
        </row>
        <row r="704">
          <cell r="A704" t="str">
            <v>DePauw U.</v>
          </cell>
          <cell r="B704" t="str">
            <v>Greencastle</v>
          </cell>
          <cell r="C704" t="str">
            <v>IN</v>
          </cell>
          <cell r="D704" t="str">
            <v>46135</v>
          </cell>
          <cell r="E704" t="str">
            <v>Indianapolis-Carmel, IN MSA</v>
          </cell>
        </row>
        <row r="705">
          <cell r="A705" t="str">
            <v>Denison U.</v>
          </cell>
          <cell r="B705" t="str">
            <v>Granville</v>
          </cell>
          <cell r="C705" t="str">
            <v>OH</v>
          </cell>
          <cell r="D705" t="str">
            <v>43023</v>
          </cell>
          <cell r="E705" t="str">
            <v>Columbus, OH MSA</v>
          </cell>
        </row>
        <row r="706">
          <cell r="A706" t="str">
            <v>Des Moines U.</v>
          </cell>
          <cell r="B706" t="str">
            <v>Des Moines</v>
          </cell>
          <cell r="C706" t="str">
            <v>IA</v>
          </cell>
          <cell r="D706" t="str">
            <v>50312</v>
          </cell>
          <cell r="E706" t="str">
            <v>Des Moines-West Des Moines, IA MSA</v>
          </cell>
        </row>
        <row r="707">
          <cell r="A707" t="str">
            <v>Dickinson State U.</v>
          </cell>
          <cell r="B707" t="str">
            <v>Dickinson</v>
          </cell>
          <cell r="C707" t="str">
            <v>ND</v>
          </cell>
          <cell r="D707" t="str">
            <v>58601</v>
          </cell>
          <cell r="E707" t="str">
            <v>ND NONMETROPOLITAN AREA</v>
          </cell>
        </row>
        <row r="708">
          <cell r="A708" t="str">
            <v>Dine C.</v>
          </cell>
          <cell r="B708" t="str">
            <v>Tsaile</v>
          </cell>
          <cell r="C708" t="str">
            <v>AZ</v>
          </cell>
          <cell r="D708" t="str">
            <v>86556</v>
          </cell>
          <cell r="E708" t="str">
            <v>AZ NONMETROPOLITAN AREA</v>
          </cell>
        </row>
        <row r="709">
          <cell r="A709" t="str">
            <v>Dominican U.</v>
          </cell>
          <cell r="B709" t="str">
            <v>River Forest</v>
          </cell>
          <cell r="C709" t="str">
            <v>IL</v>
          </cell>
          <cell r="D709" t="str">
            <v>60305</v>
          </cell>
          <cell r="E709" t="str">
            <v>Chicago-Naperville-Joliet, IL-IN-WI MSA</v>
          </cell>
        </row>
        <row r="710">
          <cell r="A710" t="str">
            <v>Dominican U. CA</v>
          </cell>
          <cell r="B710" t="str">
            <v>San Rafael</v>
          </cell>
          <cell r="C710" t="str">
            <v>CA</v>
          </cell>
          <cell r="D710" t="str">
            <v>94901</v>
          </cell>
          <cell r="E710" t="str">
            <v>San Francisco-Oakland-Fremont, CA MSA</v>
          </cell>
        </row>
        <row r="711">
          <cell r="A711" t="str">
            <v>Dowling C.</v>
          </cell>
          <cell r="B711" t="str">
            <v>Oakdale</v>
          </cell>
          <cell r="C711" t="str">
            <v>NY</v>
          </cell>
          <cell r="D711" t="str">
            <v>11769</v>
          </cell>
          <cell r="E711" t="str">
            <v>New York-Northern New Jersey-Long Island, NY-NJ-PA MSA</v>
          </cell>
        </row>
        <row r="712">
          <cell r="A712" t="str">
            <v>Drake U.</v>
          </cell>
          <cell r="B712" t="str">
            <v>Des Moines</v>
          </cell>
          <cell r="C712" t="str">
            <v>IA</v>
          </cell>
          <cell r="D712" t="str">
            <v>50311</v>
          </cell>
          <cell r="E712" t="str">
            <v>Des Moines-West Des Moines, IA MSA</v>
          </cell>
        </row>
        <row r="713">
          <cell r="A713" t="str">
            <v>Drew U.</v>
          </cell>
          <cell r="B713" t="str">
            <v>Madison</v>
          </cell>
          <cell r="C713" t="str">
            <v>NJ</v>
          </cell>
          <cell r="D713" t="str">
            <v>07940</v>
          </cell>
          <cell r="E713" t="str">
            <v>New York-Northern New Jersey-Long Island, NY-NJ-PA MSA</v>
          </cell>
        </row>
        <row r="714">
          <cell r="A714" t="str">
            <v>Earlham C.</v>
          </cell>
          <cell r="B714" t="str">
            <v>Richmond</v>
          </cell>
          <cell r="C714" t="str">
            <v>IN</v>
          </cell>
          <cell r="D714" t="str">
            <v>47374</v>
          </cell>
          <cell r="E714" t="str">
            <v>IN NONMETROPOLITAN AREA</v>
          </cell>
        </row>
        <row r="715">
          <cell r="A715" t="str">
            <v>East Stroudsburg U. PA</v>
          </cell>
          <cell r="B715" t="str">
            <v>East Stroudsburg</v>
          </cell>
          <cell r="C715" t="str">
            <v>PA</v>
          </cell>
          <cell r="D715" t="str">
            <v>18301</v>
          </cell>
          <cell r="E715" t="str">
            <v>PA NONMETROPOLITAN AREA</v>
          </cell>
        </row>
        <row r="716">
          <cell r="A716" t="str">
            <v>Eastern IL U.</v>
          </cell>
          <cell r="B716" t="str">
            <v>Charleston</v>
          </cell>
          <cell r="C716" t="str">
            <v>IL</v>
          </cell>
          <cell r="D716" t="str">
            <v>61920</v>
          </cell>
          <cell r="E716" t="str">
            <v>IL NONMETROPOLITAN AREA</v>
          </cell>
        </row>
        <row r="717">
          <cell r="A717" t="str">
            <v>Eastern Mennonite U.</v>
          </cell>
          <cell r="B717" t="str">
            <v>Harrisonburg</v>
          </cell>
          <cell r="C717" t="str">
            <v>VA</v>
          </cell>
          <cell r="D717" t="str">
            <v>22802</v>
          </cell>
          <cell r="E717" t="str">
            <v>Harrisonburg, VA MSA</v>
          </cell>
        </row>
        <row r="718">
          <cell r="A718" t="str">
            <v>Eastern NM U., Portales</v>
          </cell>
          <cell r="B718" t="str">
            <v>Portales</v>
          </cell>
          <cell r="C718" t="str">
            <v>NM</v>
          </cell>
          <cell r="D718" t="str">
            <v>88130</v>
          </cell>
          <cell r="E718" t="str">
            <v>NM NONMETROPOLITAN AREA</v>
          </cell>
        </row>
        <row r="719">
          <cell r="A719" t="str">
            <v>Eastern OR U.</v>
          </cell>
          <cell r="B719" t="str">
            <v>La Grande</v>
          </cell>
          <cell r="C719" t="str">
            <v>OR</v>
          </cell>
          <cell r="D719" t="str">
            <v>97850</v>
          </cell>
          <cell r="E719" t="str">
            <v>OR NONMETROPOLITAN AREA</v>
          </cell>
        </row>
        <row r="720">
          <cell r="A720" t="str">
            <v>Eckerd C.</v>
          </cell>
          <cell r="B720" t="str">
            <v>St. Petersburg</v>
          </cell>
          <cell r="C720" t="str">
            <v>FL</v>
          </cell>
          <cell r="D720" t="str">
            <v>33711</v>
          </cell>
          <cell r="E720" t="str">
            <v>Tampa-St. Petersburg-Clearwater, FL</v>
          </cell>
        </row>
        <row r="721">
          <cell r="A721" t="str">
            <v>Edinboro U. PA</v>
          </cell>
          <cell r="B721" t="str">
            <v>Edinboro</v>
          </cell>
          <cell r="C721" t="str">
            <v>PA</v>
          </cell>
          <cell r="D721" t="str">
            <v>16444</v>
          </cell>
          <cell r="E721" t="str">
            <v>Erie, PA MSA</v>
          </cell>
        </row>
        <row r="722">
          <cell r="A722" t="str">
            <v>Edison State C.</v>
          </cell>
          <cell r="B722" t="str">
            <v>Fort Myers</v>
          </cell>
          <cell r="C722" t="str">
            <v>FL</v>
          </cell>
          <cell r="D722" t="str">
            <v>33919</v>
          </cell>
          <cell r="E722" t="str">
            <v>Cape Coral-Fort Myers, FL MSA</v>
          </cell>
        </row>
        <row r="723">
          <cell r="A723" t="str">
            <v>Elizabethtown C.</v>
          </cell>
          <cell r="B723" t="str">
            <v>Elizabethtown</v>
          </cell>
          <cell r="C723" t="str">
            <v>PA</v>
          </cell>
          <cell r="D723" t="str">
            <v>17022</v>
          </cell>
          <cell r="E723" t="str">
            <v>Lancaster, PA MSA</v>
          </cell>
        </row>
        <row r="724">
          <cell r="A724" t="str">
            <v>Emporia State U.</v>
          </cell>
          <cell r="B724" t="str">
            <v>Emporia</v>
          </cell>
          <cell r="C724" t="str">
            <v>KS</v>
          </cell>
          <cell r="D724" t="str">
            <v>66801</v>
          </cell>
          <cell r="E724" t="str">
            <v>KS NONMETROPOLITAN AREA</v>
          </cell>
        </row>
        <row r="725">
          <cell r="A725" t="str">
            <v>Evergreen State C.</v>
          </cell>
          <cell r="B725" t="str">
            <v>Olympia</v>
          </cell>
          <cell r="C725" t="str">
            <v>WA</v>
          </cell>
          <cell r="D725" t="str">
            <v>98505</v>
          </cell>
          <cell r="E725" t="str">
            <v>Olympia, WA MSA</v>
          </cell>
        </row>
        <row r="726">
          <cell r="A726" t="str">
            <v>Fairleigh Dickinson U.</v>
          </cell>
          <cell r="B726" t="str">
            <v>Teaneck</v>
          </cell>
          <cell r="C726" t="str">
            <v>NJ</v>
          </cell>
          <cell r="D726" t="str">
            <v>07666</v>
          </cell>
          <cell r="E726" t="str">
            <v>New York-Northern New Jersey-Long Island, NY-NJ-PA MSA</v>
          </cell>
        </row>
        <row r="727">
          <cell r="A727" t="str">
            <v>Ferrum C.</v>
          </cell>
          <cell r="B727" t="str">
            <v>Ferrum</v>
          </cell>
          <cell r="C727" t="str">
            <v>VA</v>
          </cell>
          <cell r="D727" t="str">
            <v>24088</v>
          </cell>
          <cell r="E727" t="str">
            <v>Roanoke, VA MSA</v>
          </cell>
        </row>
        <row r="728">
          <cell r="A728" t="str">
            <v>Fitchburg State C.</v>
          </cell>
          <cell r="B728" t="str">
            <v>Fitchburg</v>
          </cell>
          <cell r="C728" t="str">
            <v>MA</v>
          </cell>
          <cell r="D728" t="str">
            <v>01420</v>
          </cell>
          <cell r="E728" t="str">
            <v>Worcester, MA MSA</v>
          </cell>
        </row>
        <row r="729">
          <cell r="A729" t="str">
            <v>Ft. Lewis C.</v>
          </cell>
          <cell r="B729" t="str">
            <v>Durango</v>
          </cell>
          <cell r="C729" t="str">
            <v>CO</v>
          </cell>
          <cell r="D729" t="str">
            <v>81301</v>
          </cell>
          <cell r="E729" t="str">
            <v>CO NONMETROPOLITAN AREA</v>
          </cell>
        </row>
        <row r="730">
          <cell r="A730" t="str">
            <v>Francis Marion U.</v>
          </cell>
          <cell r="B730" t="str">
            <v>Florence</v>
          </cell>
          <cell r="C730" t="str">
            <v>SC</v>
          </cell>
          <cell r="D730" t="str">
            <v>29501</v>
          </cell>
          <cell r="E730" t="str">
            <v>Florence, SC MSA</v>
          </cell>
        </row>
        <row r="731">
          <cell r="A731" t="str">
            <v>Frostburg State U.</v>
          </cell>
          <cell r="B731" t="str">
            <v>Frostburg</v>
          </cell>
          <cell r="C731" t="str">
            <v>MD</v>
          </cell>
          <cell r="D731" t="str">
            <v>21532</v>
          </cell>
          <cell r="E731" t="str">
            <v>Cumberland, MD-WV MSA</v>
          </cell>
        </row>
        <row r="732">
          <cell r="A732" t="str">
            <v>Future Generations Graduate School</v>
          </cell>
          <cell r="B732" t="str">
            <v>Franklin</v>
          </cell>
          <cell r="C732" t="str">
            <v>WV</v>
          </cell>
          <cell r="D732" t="str">
            <v>26807</v>
          </cell>
          <cell r="E732" t="str">
            <v>WV NONMETROPOLITAN AREA</v>
          </cell>
        </row>
        <row r="733">
          <cell r="A733" t="str">
            <v>Gannon U.</v>
          </cell>
          <cell r="B733" t="str">
            <v>Erie</v>
          </cell>
          <cell r="C733" t="str">
            <v>PA</v>
          </cell>
          <cell r="D733" t="str">
            <v>16541</v>
          </cell>
          <cell r="E733" t="str">
            <v>Erie, PA MSA</v>
          </cell>
        </row>
        <row r="734">
          <cell r="A734" t="str">
            <v>GA Health Sciences U.</v>
          </cell>
          <cell r="B734" t="str">
            <v>Augusta</v>
          </cell>
          <cell r="C734" t="str">
            <v>GA</v>
          </cell>
          <cell r="D734" t="str">
            <v>30912</v>
          </cell>
          <cell r="E734" t="str">
            <v>Augusta-Richmond County, GA-SC MSA</v>
          </cell>
        </row>
        <row r="735">
          <cell r="A735" t="str">
            <v>Gettysburg C.</v>
          </cell>
          <cell r="B735" t="str">
            <v>Gettysburg</v>
          </cell>
          <cell r="C735" t="str">
            <v>PA</v>
          </cell>
          <cell r="D735" t="str">
            <v>17325</v>
          </cell>
          <cell r="E735" t="str">
            <v>PA NONMETROPOLITAN AREA</v>
          </cell>
        </row>
        <row r="736">
          <cell r="A736" t="str">
            <v>Goucher C.</v>
          </cell>
          <cell r="B736" t="str">
            <v>Towson</v>
          </cell>
          <cell r="C736" t="str">
            <v>MD</v>
          </cell>
          <cell r="D736" t="str">
            <v>21204</v>
          </cell>
          <cell r="E736" t="str">
            <v>Baltimore-Towson, MD MSA</v>
          </cell>
        </row>
        <row r="737">
          <cell r="A737" t="str">
            <v>Governors State U.</v>
          </cell>
          <cell r="B737" t="str">
            <v>University Park</v>
          </cell>
          <cell r="C737" t="str">
            <v>IL</v>
          </cell>
          <cell r="D737" t="str">
            <v>60466</v>
          </cell>
          <cell r="E737" t="str">
            <v>Chicago-Naperville-Joliet, IL-IN-WI MSA</v>
          </cell>
        </row>
        <row r="738">
          <cell r="A738" t="str">
            <v>Gustavus Adolphus C.</v>
          </cell>
          <cell r="B738" t="str">
            <v>Saint Peter</v>
          </cell>
          <cell r="C738" t="str">
            <v>MN</v>
          </cell>
          <cell r="D738" t="str">
            <v>56082</v>
          </cell>
          <cell r="E738" t="str">
            <v>Mankato-North Mankato, MN MSA</v>
          </cell>
        </row>
        <row r="739">
          <cell r="A739" t="str">
            <v>Hamline U.</v>
          </cell>
          <cell r="B739" t="str">
            <v>Saint Paul</v>
          </cell>
          <cell r="C739" t="str">
            <v>MN</v>
          </cell>
          <cell r="D739" t="str">
            <v>55104</v>
          </cell>
          <cell r="E739" t="str">
            <v>Minneapolis-St. Paul-Bloomington, MN-WI MSA</v>
          </cell>
        </row>
        <row r="740">
          <cell r="A740" t="str">
            <v>Hampshire C.</v>
          </cell>
          <cell r="B740" t="str">
            <v>Amherst</v>
          </cell>
          <cell r="C740" t="str">
            <v>MA</v>
          </cell>
          <cell r="D740" t="str">
            <v>01002</v>
          </cell>
          <cell r="E740" t="str">
            <v>Springfield, MA MSA</v>
          </cell>
        </row>
        <row r="741">
          <cell r="A741" t="str">
            <v>Harding U.</v>
          </cell>
          <cell r="B741" t="str">
            <v>Searcy</v>
          </cell>
          <cell r="C741" t="str">
            <v>AR</v>
          </cell>
          <cell r="D741" t="str">
            <v>72149</v>
          </cell>
          <cell r="E741" t="str">
            <v>AR NONMETROPOLITAN AREA</v>
          </cell>
        </row>
        <row r="742">
          <cell r="A742" t="str">
            <v>Haskell Indian Nations U.</v>
          </cell>
          <cell r="B742" t="str">
            <v>Lawrence</v>
          </cell>
          <cell r="C742" t="str">
            <v>KS</v>
          </cell>
          <cell r="D742" t="str">
            <v>66046</v>
          </cell>
          <cell r="E742" t="str">
            <v>Lawrence, KS MSA</v>
          </cell>
        </row>
        <row r="743">
          <cell r="A743" t="str">
            <v>Hendrix C.</v>
          </cell>
          <cell r="B743" t="str">
            <v>Conway</v>
          </cell>
          <cell r="C743" t="str">
            <v>AR</v>
          </cell>
          <cell r="D743" t="str">
            <v>72032</v>
          </cell>
          <cell r="E743" t="str">
            <v>Little Rock-North Little Rock-Conway, AR MSA</v>
          </cell>
        </row>
        <row r="744">
          <cell r="A744" t="str">
            <v>IL Wesleyan U.</v>
          </cell>
          <cell r="B744" t="str">
            <v>Bloomington</v>
          </cell>
          <cell r="C744" t="str">
            <v>IL</v>
          </cell>
          <cell r="D744" t="str">
            <v>61702</v>
          </cell>
          <cell r="E744" t="str">
            <v>Bloomington-Normal, IL MSA</v>
          </cell>
        </row>
        <row r="745">
          <cell r="A745" t="str">
            <v>Indiana U. Pennsylvania</v>
          </cell>
          <cell r="B745" t="str">
            <v>Indiana</v>
          </cell>
          <cell r="C745" t="str">
            <v>PA</v>
          </cell>
          <cell r="D745" t="str">
            <v>15705</v>
          </cell>
          <cell r="E745" t="str">
            <v>PA NONMETROPOLITAN AREA</v>
          </cell>
        </row>
        <row r="746">
          <cell r="A746" t="str">
            <v>IN U., Gary</v>
          </cell>
          <cell r="B746" t="str">
            <v>Gary</v>
          </cell>
          <cell r="C746" t="str">
            <v>IN</v>
          </cell>
          <cell r="D746" t="str">
            <v>46408</v>
          </cell>
          <cell r="E746" t="str">
            <v>Chicago-Naperville-Joliet, IL-IN-WI MSA</v>
          </cell>
        </row>
        <row r="747">
          <cell r="A747" t="str">
            <v>IN U., New Albany</v>
          </cell>
          <cell r="B747" t="str">
            <v>New Albany</v>
          </cell>
          <cell r="C747" t="str">
            <v>IN</v>
          </cell>
          <cell r="D747" t="str">
            <v>47150</v>
          </cell>
          <cell r="E747" t="str">
            <v>Louisville/Jefferson County, KY-IN MSA</v>
          </cell>
        </row>
        <row r="748">
          <cell r="A748" t="str">
            <v>IN Wesleyan U.</v>
          </cell>
          <cell r="B748" t="str">
            <v>Marions</v>
          </cell>
          <cell r="C748" t="str">
            <v>IN</v>
          </cell>
          <cell r="D748" t="str">
            <v>46953</v>
          </cell>
          <cell r="E748" t="str">
            <v>IN NONMETROPOLITAN AREA</v>
          </cell>
        </row>
        <row r="749">
          <cell r="A749" t="str">
            <v>Iona C.</v>
          </cell>
          <cell r="B749" t="str">
            <v>New Rochelle</v>
          </cell>
          <cell r="C749" t="str">
            <v>NY</v>
          </cell>
          <cell r="D749" t="str">
            <v>10801</v>
          </cell>
          <cell r="E749" t="str">
            <v>New York-Northern New Jersey-Long Island, NY-NJ-PA MSA</v>
          </cell>
        </row>
        <row r="750">
          <cell r="A750" t="str">
            <v>Jacksonville U.</v>
          </cell>
          <cell r="B750" t="str">
            <v>Jacksonville</v>
          </cell>
          <cell r="C750" t="str">
            <v>FL</v>
          </cell>
          <cell r="D750" t="str">
            <v>32211</v>
          </cell>
          <cell r="E750" t="str">
            <v>Jacksonville, FL MSA</v>
          </cell>
        </row>
        <row r="751">
          <cell r="A751" t="str">
            <v>Jarvis Christian C.</v>
          </cell>
          <cell r="B751" t="str">
            <v>Hawkins</v>
          </cell>
          <cell r="C751" t="str">
            <v>TX</v>
          </cell>
          <cell r="D751" t="str">
            <v>75765</v>
          </cell>
          <cell r="E751" t="str">
            <v>TX NONMETROPOLITAN AREA</v>
          </cell>
        </row>
        <row r="752">
          <cell r="A752" t="str">
            <v>John Carroll U.</v>
          </cell>
          <cell r="B752" t="str">
            <v>University Heights</v>
          </cell>
          <cell r="C752" t="str">
            <v>OH</v>
          </cell>
          <cell r="D752" t="str">
            <v>44118</v>
          </cell>
          <cell r="E752" t="str">
            <v>Cleveland-Elyria-Mentor, OH MSA</v>
          </cell>
        </row>
        <row r="753">
          <cell r="A753" t="str">
            <v>Johnson State C.</v>
          </cell>
          <cell r="B753" t="str">
            <v>Johnson</v>
          </cell>
          <cell r="C753" t="str">
            <v>VT</v>
          </cell>
          <cell r="D753" t="str">
            <v>05656</v>
          </cell>
          <cell r="E753" t="str">
            <v>VT NONMETROPOLITAN AREA</v>
          </cell>
        </row>
        <row r="754">
          <cell r="A754" t="str">
            <v>Juniata C.</v>
          </cell>
          <cell r="B754" t="str">
            <v>Huntingdon</v>
          </cell>
          <cell r="C754" t="str">
            <v>PA</v>
          </cell>
          <cell r="D754" t="str">
            <v>16652</v>
          </cell>
          <cell r="E754" t="str">
            <v>PA NONMETROPOLITAN AREA</v>
          </cell>
        </row>
        <row r="755">
          <cell r="A755" t="str">
            <v>Kalamazoo C.</v>
          </cell>
          <cell r="B755" t="str">
            <v>Kalamazoo</v>
          </cell>
          <cell r="C755" t="str">
            <v>MI</v>
          </cell>
          <cell r="D755" t="str">
            <v>49006</v>
          </cell>
          <cell r="E755" t="str">
            <v>Kalamazoo-Portage, MI MSA</v>
          </cell>
        </row>
        <row r="756">
          <cell r="A756" t="str">
            <v>Kansas City U. of Medicine and Biosciences</v>
          </cell>
          <cell r="B756" t="str">
            <v>Kansas City</v>
          </cell>
          <cell r="C756" t="str">
            <v>MO</v>
          </cell>
          <cell r="D756" t="str">
            <v>64106</v>
          </cell>
          <cell r="E756" t="str">
            <v>Kansas City, MO-KS MSA</v>
          </cell>
        </row>
        <row r="757">
          <cell r="A757" t="str">
            <v>Kenyon C.</v>
          </cell>
          <cell r="B757" t="str">
            <v>Gambier</v>
          </cell>
          <cell r="C757" t="str">
            <v>OH</v>
          </cell>
          <cell r="D757" t="str">
            <v>43022</v>
          </cell>
          <cell r="E757" t="str">
            <v>OH NONMETROPOLITAN AREA</v>
          </cell>
        </row>
        <row r="758">
          <cell r="A758" t="str">
            <v>Kutztown U. PA</v>
          </cell>
          <cell r="B758" t="str">
            <v>Kutztown</v>
          </cell>
          <cell r="C758" t="str">
            <v>PA</v>
          </cell>
          <cell r="D758" t="str">
            <v>19530</v>
          </cell>
          <cell r="E758" t="str">
            <v>Reading, PA MSA</v>
          </cell>
        </row>
        <row r="759">
          <cell r="A759" t="str">
            <v>Lake Forest C.</v>
          </cell>
          <cell r="B759" t="str">
            <v>Lake Forest</v>
          </cell>
          <cell r="C759" t="str">
            <v>IL</v>
          </cell>
          <cell r="D759" t="str">
            <v>60045</v>
          </cell>
          <cell r="E759" t="str">
            <v>Chicago-Naperville-Joliet, IL-IN-WI MSA</v>
          </cell>
        </row>
        <row r="760">
          <cell r="A760" t="str">
            <v>Lawrence U.</v>
          </cell>
          <cell r="B760" t="str">
            <v>Appleton</v>
          </cell>
          <cell r="C760" t="str">
            <v>WI</v>
          </cell>
          <cell r="D760" t="str">
            <v>54912</v>
          </cell>
          <cell r="E760" t="str">
            <v>Appleton, WI MSA</v>
          </cell>
        </row>
        <row r="761">
          <cell r="A761" t="str">
            <v>LeMoyne-Owen C.</v>
          </cell>
          <cell r="B761" t="str">
            <v>Memphis</v>
          </cell>
          <cell r="C761" t="str">
            <v>TN</v>
          </cell>
          <cell r="D761" t="str">
            <v>38126</v>
          </cell>
          <cell r="E761" t="str">
            <v>Memphis, TN-AR-MS MSA</v>
          </cell>
        </row>
        <row r="762">
          <cell r="A762" t="str">
            <v>LeTourneau U.</v>
          </cell>
          <cell r="B762" t="str">
            <v>Longview</v>
          </cell>
          <cell r="C762" t="str">
            <v>TX</v>
          </cell>
          <cell r="D762" t="str">
            <v>75607</v>
          </cell>
          <cell r="E762" t="str">
            <v>Longview, TX MSA</v>
          </cell>
        </row>
        <row r="763">
          <cell r="A763" t="str">
            <v>Lincoln U. of the Commonwealth of PA</v>
          </cell>
          <cell r="B763" t="str">
            <v>Lincoln University</v>
          </cell>
          <cell r="C763" t="str">
            <v>PA</v>
          </cell>
          <cell r="D763" t="str">
            <v>19352</v>
          </cell>
          <cell r="E763" t="str">
            <v>Philadelphia-Camden-Wilmington, PA-NJ-DE-MD MSA</v>
          </cell>
        </row>
        <row r="764">
          <cell r="A764" t="str">
            <v>Linfield C.</v>
          </cell>
          <cell r="B764" t="str">
            <v>McMinnville</v>
          </cell>
          <cell r="C764" t="str">
            <v>OR</v>
          </cell>
          <cell r="D764" t="str">
            <v>97128</v>
          </cell>
          <cell r="E764" t="str">
            <v>Portland-Vancouver-Beaverton, OR-WA MSA</v>
          </cell>
        </row>
        <row r="765">
          <cell r="A765" t="str">
            <v>Logan U.</v>
          </cell>
          <cell r="B765" t="str">
            <v>Chesterfield</v>
          </cell>
          <cell r="C765" t="str">
            <v>MO</v>
          </cell>
          <cell r="D765" t="str">
            <v>63006</v>
          </cell>
          <cell r="E765" t="str">
            <v>St. Louis, MO-IL MSA</v>
          </cell>
        </row>
        <row r="766">
          <cell r="A766" t="str">
            <v>Long Island U.</v>
          </cell>
          <cell r="B766" t="str">
            <v>Brookville</v>
          </cell>
          <cell r="C766" t="str">
            <v>NY</v>
          </cell>
          <cell r="D766" t="str">
            <v>11548</v>
          </cell>
          <cell r="E766" t="str">
            <v>New York-Northern New Jersey-Long Island, NY-NJ-PA MSA</v>
          </cell>
        </row>
        <row r="767">
          <cell r="A767" t="str">
            <v>LA State U., Shreveport</v>
          </cell>
          <cell r="B767" t="str">
            <v>Shreveport</v>
          </cell>
          <cell r="C767" t="str">
            <v>LA</v>
          </cell>
          <cell r="D767" t="str">
            <v>71115</v>
          </cell>
          <cell r="E767" t="str">
            <v>Shreveport-Bossier City, LA MSA</v>
          </cell>
        </row>
        <row r="768">
          <cell r="A768" t="str">
            <v>Loyola U., MD</v>
          </cell>
          <cell r="B768" t="str">
            <v>Baltimore</v>
          </cell>
          <cell r="C768" t="str">
            <v>MD</v>
          </cell>
          <cell r="D768" t="str">
            <v>21210</v>
          </cell>
          <cell r="E768" t="str">
            <v>Baltimore-Towson, MD MSA</v>
          </cell>
        </row>
        <row r="769">
          <cell r="A769" t="str">
            <v>Loyola U., New Orleans</v>
          </cell>
          <cell r="B769" t="str">
            <v>New Orleans</v>
          </cell>
          <cell r="C769" t="str">
            <v>LA</v>
          </cell>
          <cell r="D769" t="str">
            <v>70118</v>
          </cell>
          <cell r="E769" t="str">
            <v>New Orleans-Metairie-Kenner, LA MSA</v>
          </cell>
        </row>
        <row r="770">
          <cell r="A770" t="str">
            <v>Luther C.</v>
          </cell>
          <cell r="B770" t="str">
            <v>Decorah</v>
          </cell>
          <cell r="C770" t="str">
            <v>IA</v>
          </cell>
          <cell r="D770" t="str">
            <v>52101</v>
          </cell>
          <cell r="E770" t="str">
            <v>IA NONMETROPOLITAN AREA</v>
          </cell>
        </row>
        <row r="771">
          <cell r="A771" t="str">
            <v>Lycoming C.</v>
          </cell>
          <cell r="B771" t="str">
            <v>Williamsport</v>
          </cell>
          <cell r="C771" t="str">
            <v>PA</v>
          </cell>
          <cell r="D771" t="str">
            <v>17701</v>
          </cell>
          <cell r="E771" t="str">
            <v>Williamsport, PA MSA</v>
          </cell>
        </row>
        <row r="772">
          <cell r="A772" t="str">
            <v>Lyon C.</v>
          </cell>
          <cell r="B772" t="str">
            <v>Batesville</v>
          </cell>
          <cell r="C772" t="str">
            <v>AR</v>
          </cell>
          <cell r="D772" t="str">
            <v>72501</v>
          </cell>
          <cell r="E772" t="str">
            <v>AR NONMETROPOLITAN AREA</v>
          </cell>
        </row>
        <row r="773">
          <cell r="A773" t="str">
            <v>Manhattan C.</v>
          </cell>
          <cell r="B773" t="str">
            <v>Bronx</v>
          </cell>
          <cell r="C773" t="str">
            <v>NY</v>
          </cell>
          <cell r="D773" t="str">
            <v>10471</v>
          </cell>
          <cell r="E773" t="str">
            <v>New York-Northern New Jersey-Long Island, NY-NJ-PA MSA</v>
          </cell>
        </row>
        <row r="774">
          <cell r="A774" t="str">
            <v>Marine Corps U.</v>
          </cell>
          <cell r="B774" t="str">
            <v>Quantico</v>
          </cell>
          <cell r="C774" t="str">
            <v>VA</v>
          </cell>
          <cell r="D774" t="str">
            <v>22134</v>
          </cell>
          <cell r="E774" t="str">
            <v>Washington-Arlington-Alexandria, DC-VA-MD-WV MSA</v>
          </cell>
        </row>
        <row r="775">
          <cell r="A775" t="str">
            <v>MD Institute C. of Art</v>
          </cell>
          <cell r="B775" t="str">
            <v>Baltimore</v>
          </cell>
          <cell r="C775" t="str">
            <v>MD</v>
          </cell>
          <cell r="D775" t="str">
            <v>21217</v>
          </cell>
          <cell r="E775" t="str">
            <v>Baltimore-Towson, MD MSA</v>
          </cell>
        </row>
        <row r="776">
          <cell r="A776" t="str">
            <v>Marywood U.</v>
          </cell>
          <cell r="B776" t="str">
            <v>Scranton</v>
          </cell>
          <cell r="C776" t="str">
            <v>PA</v>
          </cell>
          <cell r="D776" t="str">
            <v>18509</v>
          </cell>
          <cell r="E776" t="str">
            <v>Scranton--Wilkes-Barre, PA MSA</v>
          </cell>
        </row>
        <row r="777">
          <cell r="A777" t="str">
            <v>MA C. of Pharmacy and Health Sciences</v>
          </cell>
          <cell r="B777" t="str">
            <v>Boston</v>
          </cell>
          <cell r="C777" t="str">
            <v>MA</v>
          </cell>
          <cell r="D777" t="str">
            <v>02115</v>
          </cell>
          <cell r="E777" t="str">
            <v>Boston-Cambridge-Quincy, MA-NH MSA</v>
          </cell>
        </row>
        <row r="778">
          <cell r="A778" t="str">
            <v>Mayville State U.</v>
          </cell>
          <cell r="B778" t="str">
            <v>Mayville</v>
          </cell>
          <cell r="C778" t="str">
            <v>ND</v>
          </cell>
          <cell r="D778" t="str">
            <v>58257</v>
          </cell>
          <cell r="E778" t="str">
            <v>ND NONMETROPOLITAN AREA</v>
          </cell>
        </row>
        <row r="779">
          <cell r="A779" t="str">
            <v>Mercy C.</v>
          </cell>
          <cell r="B779" t="str">
            <v>Dobbs Ferry</v>
          </cell>
          <cell r="C779" t="str">
            <v>NY</v>
          </cell>
          <cell r="D779" t="str">
            <v>10522</v>
          </cell>
          <cell r="E779" t="str">
            <v>New York-Northern New Jersey-Long Island, NY-NJ-PA MSA</v>
          </cell>
        </row>
        <row r="780">
          <cell r="A780" t="str">
            <v>Mesa State C.</v>
          </cell>
          <cell r="B780" t="str">
            <v>Grand Junction</v>
          </cell>
          <cell r="C780" t="str">
            <v>CO</v>
          </cell>
          <cell r="D780" t="str">
            <v>81501</v>
          </cell>
          <cell r="E780" t="str">
            <v>Grand Junction, CO MSA</v>
          </cell>
        </row>
        <row r="781">
          <cell r="A781" t="str">
            <v>Messiah C.</v>
          </cell>
          <cell r="B781" t="str">
            <v>Grantham</v>
          </cell>
          <cell r="C781" t="str">
            <v>PA</v>
          </cell>
          <cell r="D781" t="str">
            <v>17027</v>
          </cell>
          <cell r="E781" t="str">
            <v>Harrisburg-Carlisle, PA MSA</v>
          </cell>
        </row>
        <row r="782">
          <cell r="A782" t="str">
            <v>Midwestern State U.</v>
          </cell>
          <cell r="B782" t="str">
            <v>Wichita Falls</v>
          </cell>
          <cell r="C782" t="str">
            <v>TX</v>
          </cell>
          <cell r="D782" t="str">
            <v>76308</v>
          </cell>
          <cell r="E782" t="str">
            <v>Wichita Falls, TX MSA</v>
          </cell>
        </row>
        <row r="783">
          <cell r="A783" t="str">
            <v>Millersville U. PA</v>
          </cell>
          <cell r="B783" t="str">
            <v>Millersville</v>
          </cell>
          <cell r="C783" t="str">
            <v>PA</v>
          </cell>
          <cell r="D783" t="str">
            <v>17551</v>
          </cell>
          <cell r="E783" t="str">
            <v>Lancaster, PA MSA</v>
          </cell>
        </row>
        <row r="784">
          <cell r="A784" t="str">
            <v>Millsaps C.</v>
          </cell>
          <cell r="B784" t="str">
            <v>Jackson</v>
          </cell>
          <cell r="C784" t="str">
            <v>MS</v>
          </cell>
          <cell r="D784" t="str">
            <v>39210</v>
          </cell>
          <cell r="E784" t="str">
            <v>Jackson, MS MSA</v>
          </cell>
        </row>
        <row r="785">
          <cell r="A785" t="str">
            <v>MN State U., Moorhead</v>
          </cell>
          <cell r="B785" t="str">
            <v>Moorehrad</v>
          </cell>
          <cell r="C785" t="str">
            <v>MN</v>
          </cell>
          <cell r="D785" t="str">
            <v>56560</v>
          </cell>
          <cell r="E785" t="str">
            <v>Fargo, ND-MN MSA</v>
          </cell>
        </row>
        <row r="786">
          <cell r="A786" t="str">
            <v>Minot State U.</v>
          </cell>
          <cell r="B786" t="str">
            <v>Minot</v>
          </cell>
          <cell r="C786" t="str">
            <v>ND</v>
          </cell>
          <cell r="D786" t="str">
            <v>58707</v>
          </cell>
          <cell r="E786" t="str">
            <v>ND NONMETROPOLITAN AREA</v>
          </cell>
        </row>
        <row r="787">
          <cell r="A787" t="str">
            <v>MS C.</v>
          </cell>
          <cell r="B787" t="str">
            <v>Clinton</v>
          </cell>
          <cell r="C787" t="str">
            <v>MS</v>
          </cell>
          <cell r="D787" t="str">
            <v>39058</v>
          </cell>
          <cell r="E787" t="str">
            <v>Jackson, MS MSA</v>
          </cell>
        </row>
        <row r="788">
          <cell r="A788" t="str">
            <v>MS Valley State U.</v>
          </cell>
          <cell r="B788" t="str">
            <v>Itta Bena</v>
          </cell>
          <cell r="C788" t="str">
            <v>MS</v>
          </cell>
          <cell r="D788" t="str">
            <v>38941</v>
          </cell>
          <cell r="E788" t="str">
            <v>MS NONMETROPOLITAN AREA</v>
          </cell>
        </row>
        <row r="789">
          <cell r="A789" t="str">
            <v>Monmouth U.</v>
          </cell>
          <cell r="B789" t="str">
            <v>West Long Branch</v>
          </cell>
          <cell r="C789" t="str">
            <v>NJ</v>
          </cell>
          <cell r="D789" t="str">
            <v>07764</v>
          </cell>
          <cell r="E789" t="str">
            <v>New York-Northern New Jersey-Long Island, NY-NJ-PA MSA</v>
          </cell>
        </row>
        <row r="790">
          <cell r="A790" t="str">
            <v>MT State U., Billings</v>
          </cell>
          <cell r="B790" t="str">
            <v>Billings</v>
          </cell>
          <cell r="C790" t="str">
            <v>MT</v>
          </cell>
          <cell r="D790" t="str">
            <v>59101</v>
          </cell>
          <cell r="E790" t="str">
            <v>Billings, MT MSA</v>
          </cell>
        </row>
        <row r="791">
          <cell r="A791" t="str">
            <v>MT State U., Havre</v>
          </cell>
          <cell r="B791" t="str">
            <v>Havre</v>
          </cell>
          <cell r="C791" t="str">
            <v>MT</v>
          </cell>
          <cell r="D791" t="str">
            <v>59501</v>
          </cell>
          <cell r="E791" t="str">
            <v>MT NONMETROPOLITAN AREA</v>
          </cell>
        </row>
        <row r="792">
          <cell r="A792" t="str">
            <v>Mt. St. Mary's C.</v>
          </cell>
          <cell r="B792" t="str">
            <v>Los Angeles</v>
          </cell>
          <cell r="C792" t="str">
            <v>CA</v>
          </cell>
          <cell r="D792" t="str">
            <v>90049</v>
          </cell>
          <cell r="E792" t="str">
            <v>Los Angeles-Long Beach-Santa Ana, CA MSA</v>
          </cell>
        </row>
        <row r="793">
          <cell r="A793" t="str">
            <v>Muhlenberg C.</v>
          </cell>
          <cell r="B793" t="str">
            <v>Allentown</v>
          </cell>
          <cell r="C793" t="str">
            <v>PA</v>
          </cell>
          <cell r="D793" t="str">
            <v>18104</v>
          </cell>
          <cell r="E793" t="str">
            <v>Allentown-Bethlehem-Easton, PA-NJ MSA</v>
          </cell>
        </row>
        <row r="794">
          <cell r="A794" t="str">
            <v>National C. of Natural Medicine</v>
          </cell>
          <cell r="B794" t="str">
            <v>Portland</v>
          </cell>
          <cell r="C794" t="str">
            <v>OR</v>
          </cell>
          <cell r="D794" t="str">
            <v>97201</v>
          </cell>
          <cell r="E794" t="str">
            <v>Portland-Vancouver-Beaverton, OR-WA MSA</v>
          </cell>
        </row>
        <row r="795">
          <cell r="A795" t="str">
            <v>National Flight Test Institute</v>
          </cell>
          <cell r="B795" t="str">
            <v>Mojave</v>
          </cell>
          <cell r="C795" t="str">
            <v>CA</v>
          </cell>
          <cell r="D795" t="str">
            <v>93502</v>
          </cell>
          <cell r="E795" t="str">
            <v>Bakersfield, CA MSA</v>
          </cell>
        </row>
        <row r="796">
          <cell r="A796" t="str">
            <v>National U. of Health Sciences</v>
          </cell>
          <cell r="B796" t="str">
            <v>Lombard</v>
          </cell>
          <cell r="C796" t="str">
            <v>IL</v>
          </cell>
          <cell r="D796" t="str">
            <v>60148</v>
          </cell>
          <cell r="E796" t="str">
            <v>Chicago-Naperville-Joliet, IL-IN-WI MSA</v>
          </cell>
        </row>
        <row r="797">
          <cell r="A797" t="str">
            <v>NE Wesleyan U.</v>
          </cell>
          <cell r="B797" t="str">
            <v>Lincoln</v>
          </cell>
          <cell r="C797" t="str">
            <v>NE</v>
          </cell>
          <cell r="D797" t="str">
            <v>68504</v>
          </cell>
          <cell r="E797" t="str">
            <v>Lincoln, NE MSA</v>
          </cell>
        </row>
        <row r="798">
          <cell r="A798" t="str">
            <v>New C. Florida</v>
          </cell>
          <cell r="B798" t="str">
            <v>Sarasota</v>
          </cell>
          <cell r="C798" t="str">
            <v>FL</v>
          </cell>
          <cell r="D798" t="str">
            <v>34243</v>
          </cell>
          <cell r="E798" t="str">
            <v>Sarasota-Bradenton-Venice, FL MSA</v>
          </cell>
        </row>
        <row r="799">
          <cell r="A799" t="str">
            <v>New England School of Acupuncture</v>
          </cell>
          <cell r="B799" t="str">
            <v>Newton</v>
          </cell>
          <cell r="C799" t="str">
            <v>MA</v>
          </cell>
          <cell r="D799" t="str">
            <v>02458</v>
          </cell>
          <cell r="E799" t="str">
            <v>Boston-Cambridge-Quincy, MA-NH MSA</v>
          </cell>
        </row>
        <row r="800">
          <cell r="A800" t="str">
            <v>NJ City U.</v>
          </cell>
          <cell r="B800" t="str">
            <v>Jersey City</v>
          </cell>
          <cell r="C800" t="str">
            <v>NJ</v>
          </cell>
          <cell r="D800" t="str">
            <v>07305</v>
          </cell>
          <cell r="E800" t="str">
            <v>New York-Northern New Jersey-Long Island, NY-NJ-PA MSA</v>
          </cell>
        </row>
        <row r="801">
          <cell r="A801" t="str">
            <v>New Mexico Highlands U.</v>
          </cell>
          <cell r="B801" t="str">
            <v>Las Vegas</v>
          </cell>
          <cell r="C801" t="str">
            <v>NM</v>
          </cell>
          <cell r="D801" t="str">
            <v>87701</v>
          </cell>
          <cell r="E801" t="str">
            <v>NM NONMETROPOLITAN AREA</v>
          </cell>
        </row>
        <row r="802">
          <cell r="A802" t="str">
            <v>NY Chiropractic C.</v>
          </cell>
          <cell r="B802" t="str">
            <v>Seneca Falls</v>
          </cell>
          <cell r="C802" t="str">
            <v>NY</v>
          </cell>
          <cell r="D802" t="str">
            <v>13148</v>
          </cell>
          <cell r="E802" t="str">
            <v>NY NONMETROPOLITAN AREA</v>
          </cell>
        </row>
        <row r="803">
          <cell r="A803" t="str">
            <v>North Central C.</v>
          </cell>
          <cell r="B803" t="str">
            <v>Naperville</v>
          </cell>
          <cell r="C803" t="str">
            <v>IL</v>
          </cell>
          <cell r="D803" t="str">
            <v>60540</v>
          </cell>
          <cell r="E803" t="str">
            <v>Chicago-Naperville-Joliet, IL-IN-WI MSA</v>
          </cell>
        </row>
        <row r="804">
          <cell r="A804" t="str">
            <v>North GA C. &amp; State U.</v>
          </cell>
          <cell r="B804" t="str">
            <v>Dahlonega</v>
          </cell>
          <cell r="C804" t="str">
            <v>GA</v>
          </cell>
          <cell r="D804" t="str">
            <v>30597</v>
          </cell>
          <cell r="E804" t="str">
            <v>GA NONMETROPOLITAN AREA</v>
          </cell>
        </row>
        <row r="805">
          <cell r="A805" t="str">
            <v>Northeastern Illinois U.</v>
          </cell>
          <cell r="B805" t="str">
            <v>Chicago</v>
          </cell>
          <cell r="C805" t="str">
            <v>IL</v>
          </cell>
          <cell r="D805" t="str">
            <v>60625</v>
          </cell>
          <cell r="E805" t="str">
            <v>Chicago-Naperville-Joliet, IL-IN-WI MSA</v>
          </cell>
        </row>
        <row r="806">
          <cell r="A806" t="str">
            <v>Northeastern State U.</v>
          </cell>
          <cell r="B806" t="str">
            <v>Tahlequah</v>
          </cell>
          <cell r="C806" t="str">
            <v>OK</v>
          </cell>
          <cell r="D806" t="str">
            <v>74464</v>
          </cell>
          <cell r="E806" t="str">
            <v>OK NONMETROPOLITAN AREA</v>
          </cell>
        </row>
        <row r="807">
          <cell r="A807" t="str">
            <v>Northern MI U.</v>
          </cell>
          <cell r="B807" t="str">
            <v>Marquette</v>
          </cell>
          <cell r="C807" t="str">
            <v>MI</v>
          </cell>
          <cell r="D807" t="str">
            <v>49855</v>
          </cell>
          <cell r="E807" t="str">
            <v>MI NONMETROPOLITAN AREA</v>
          </cell>
        </row>
        <row r="808">
          <cell r="A808" t="str">
            <v>Northwest MO State U.</v>
          </cell>
          <cell r="B808" t="str">
            <v>Maryville</v>
          </cell>
          <cell r="C808" t="str">
            <v>MO</v>
          </cell>
          <cell r="D808" t="str">
            <v>64468</v>
          </cell>
          <cell r="E808" t="str">
            <v>MO NONMETROPOLITAN AREA</v>
          </cell>
        </row>
        <row r="809">
          <cell r="A809" t="str">
            <v>Northwest Nazarene U.</v>
          </cell>
          <cell r="B809" t="str">
            <v>Nampa</v>
          </cell>
          <cell r="C809" t="str">
            <v>ID</v>
          </cell>
          <cell r="D809" t="str">
            <v>83686</v>
          </cell>
          <cell r="E809" t="str">
            <v>Boise City-Nampa, ID MSA</v>
          </cell>
        </row>
        <row r="810">
          <cell r="A810" t="str">
            <v>Northwestern Health Sciences U.</v>
          </cell>
          <cell r="B810" t="str">
            <v>Bloomington</v>
          </cell>
          <cell r="C810" t="str">
            <v>MN</v>
          </cell>
          <cell r="D810" t="str">
            <v>55431</v>
          </cell>
          <cell r="E810" t="str">
            <v>Minneapolis-St. Paul-Bloomington, MN-WI MSA</v>
          </cell>
        </row>
        <row r="811">
          <cell r="A811" t="str">
            <v>Northwestern State U. Louisiana</v>
          </cell>
          <cell r="B811" t="str">
            <v>Natchitoches</v>
          </cell>
          <cell r="C811" t="str">
            <v>LA</v>
          </cell>
          <cell r="D811" t="str">
            <v>71497</v>
          </cell>
          <cell r="E811" t="str">
            <v>LA NONMETROPOLITAN AREA</v>
          </cell>
        </row>
        <row r="812">
          <cell r="A812" t="str">
            <v>Oakwood U.</v>
          </cell>
          <cell r="B812" t="str">
            <v>Huntsville</v>
          </cell>
          <cell r="C812" t="str">
            <v>AL</v>
          </cell>
          <cell r="D812" t="str">
            <v>35896</v>
          </cell>
          <cell r="E812" t="str">
            <v>Huntsville, AL MSA</v>
          </cell>
        </row>
        <row r="813">
          <cell r="A813" t="str">
            <v>Oglala Lakota C.</v>
          </cell>
          <cell r="B813" t="str">
            <v>Eagle Butte</v>
          </cell>
          <cell r="C813" t="str">
            <v>SD</v>
          </cell>
          <cell r="D813" t="str">
            <v>57625</v>
          </cell>
          <cell r="E813" t="str">
            <v>SD NONMETROPOLITAN AREA</v>
          </cell>
        </row>
        <row r="814">
          <cell r="A814" t="str">
            <v>OH Northern U.</v>
          </cell>
          <cell r="B814" t="str">
            <v>Ada</v>
          </cell>
          <cell r="C814" t="str">
            <v>OH</v>
          </cell>
          <cell r="D814" t="str">
            <v>45810</v>
          </cell>
          <cell r="E814" t="str">
            <v>OH NONMETROPOLITAN AREA</v>
          </cell>
        </row>
        <row r="815">
          <cell r="A815" t="str">
            <v>OH Wesleyan U.</v>
          </cell>
          <cell r="B815" t="str">
            <v>Delaware</v>
          </cell>
          <cell r="C815" t="str">
            <v>OH</v>
          </cell>
          <cell r="D815" t="str">
            <v>43015</v>
          </cell>
          <cell r="E815" t="str">
            <v>Columbus, OH MSA</v>
          </cell>
        </row>
        <row r="816">
          <cell r="A816" t="str">
            <v>OK State U. Tulsa</v>
          </cell>
          <cell r="B816" t="str">
            <v>Tulsa</v>
          </cell>
          <cell r="C816" t="str">
            <v>OK</v>
          </cell>
          <cell r="D816" t="str">
            <v>74106</v>
          </cell>
          <cell r="E816" t="str">
            <v>Tulsa, OK MSA</v>
          </cell>
        </row>
        <row r="817">
          <cell r="A817" t="str">
            <v>Olivet U.</v>
          </cell>
          <cell r="B817" t="str">
            <v>Scotts Valley</v>
          </cell>
          <cell r="C817" t="str">
            <v>CA</v>
          </cell>
          <cell r="D817" t="str">
            <v>95066</v>
          </cell>
          <cell r="E817" t="str">
            <v>Santa Cruz-Watsonville, CA MSA</v>
          </cell>
        </row>
        <row r="818">
          <cell r="A818" t="str">
            <v>Ouachita Baptist U.</v>
          </cell>
          <cell r="B818" t="str">
            <v>Arkadelphia</v>
          </cell>
          <cell r="C818" t="str">
            <v>AR</v>
          </cell>
          <cell r="D818" t="str">
            <v>71998</v>
          </cell>
          <cell r="E818" t="str">
            <v>AR NONMETROPOLITAN AREA</v>
          </cell>
        </row>
        <row r="819">
          <cell r="A819" t="str">
            <v>Pacific Lutheran U.</v>
          </cell>
          <cell r="B819" t="str">
            <v>Tacoma</v>
          </cell>
          <cell r="C819" t="str">
            <v>WA</v>
          </cell>
          <cell r="D819" t="str">
            <v>98447</v>
          </cell>
          <cell r="E819" t="str">
            <v>Seattle-Tacoma-Bellevue, WA MSA</v>
          </cell>
        </row>
        <row r="820">
          <cell r="A820" t="str">
            <v>Paine C.</v>
          </cell>
          <cell r="B820" t="str">
            <v>Augusta</v>
          </cell>
          <cell r="C820" t="str">
            <v>GA</v>
          </cell>
          <cell r="D820" t="str">
            <v>30901</v>
          </cell>
          <cell r="E820" t="str">
            <v>Augusta-Richmond County, GA-SC MSA</v>
          </cell>
        </row>
        <row r="821">
          <cell r="A821" t="str">
            <v>Palmer C. of Chiropractic, Pt. Orange</v>
          </cell>
          <cell r="B821" t="str">
            <v>Port Orange</v>
          </cell>
          <cell r="C821" t="str">
            <v>FL</v>
          </cell>
          <cell r="D821" t="str">
            <v>32129</v>
          </cell>
          <cell r="E821" t="str">
            <v>Deltona-Daytona Beach-Ormond Beach, FL MSA</v>
          </cell>
        </row>
        <row r="822">
          <cell r="A822" t="str">
            <v>Palo Alto U.</v>
          </cell>
          <cell r="B822" t="str">
            <v>Palo Alto</v>
          </cell>
          <cell r="C822" t="str">
            <v>CA</v>
          </cell>
          <cell r="D822" t="str">
            <v>94304</v>
          </cell>
          <cell r="E822" t="str">
            <v>San Jose-Sunnyvale-Santa Clara, CA MSA</v>
          </cell>
        </row>
        <row r="823">
          <cell r="A823" t="str">
            <v>Pennsylvania State U., Greater Allegheny</v>
          </cell>
          <cell r="B823" t="str">
            <v>McKeesport</v>
          </cell>
          <cell r="C823" t="str">
            <v>PA</v>
          </cell>
          <cell r="D823" t="str">
            <v>15132</v>
          </cell>
          <cell r="E823" t="str">
            <v>Pittsburgh, PA MSA</v>
          </cell>
        </row>
        <row r="824">
          <cell r="A824" t="str">
            <v>PA State U. Worthington-Scranton</v>
          </cell>
          <cell r="B824" t="str">
            <v>Dunmore</v>
          </cell>
          <cell r="C824" t="str">
            <v>PA</v>
          </cell>
          <cell r="D824" t="str">
            <v>18512</v>
          </cell>
          <cell r="E824" t="str">
            <v>Scranton--Wilkes-Barre, PA MSA</v>
          </cell>
        </row>
        <row r="825">
          <cell r="A825" t="str">
            <v>PA State U., Altoona</v>
          </cell>
          <cell r="B825" t="str">
            <v>Altoona</v>
          </cell>
          <cell r="C825" t="str">
            <v>PA</v>
          </cell>
          <cell r="D825" t="str">
            <v>16601</v>
          </cell>
          <cell r="E825" t="str">
            <v>Altoona, PA MSA</v>
          </cell>
        </row>
        <row r="826">
          <cell r="A826" t="str">
            <v>PA State U., Beaver</v>
          </cell>
          <cell r="B826" t="str">
            <v>Monaca</v>
          </cell>
          <cell r="C826" t="str">
            <v>PA</v>
          </cell>
          <cell r="D826" t="str">
            <v>15061</v>
          </cell>
          <cell r="E826" t="str">
            <v>Pittsburgh, PA MSA</v>
          </cell>
        </row>
        <row r="827">
          <cell r="A827" t="str">
            <v>PA State U., Berks</v>
          </cell>
          <cell r="B827" t="str">
            <v>Reading</v>
          </cell>
          <cell r="C827" t="str">
            <v>PA</v>
          </cell>
          <cell r="D827" t="str">
            <v>19610</v>
          </cell>
          <cell r="E827" t="str">
            <v>Reading, PA MSA</v>
          </cell>
        </row>
        <row r="828">
          <cell r="A828" t="str">
            <v>PA State U., Great Valley School of Graduate Professional Studies</v>
          </cell>
          <cell r="B828" t="str">
            <v>Malvern</v>
          </cell>
          <cell r="C828" t="str">
            <v>PA</v>
          </cell>
          <cell r="D828" t="str">
            <v>19355</v>
          </cell>
          <cell r="E828" t="str">
            <v>Philadelphia-Camden-Wilmington, PA-NJ-DE-MD MSA</v>
          </cell>
        </row>
        <row r="829">
          <cell r="A829" t="str">
            <v>Philadelphia U.</v>
          </cell>
          <cell r="B829" t="str">
            <v>Philadelphia</v>
          </cell>
          <cell r="C829" t="str">
            <v>PA</v>
          </cell>
          <cell r="D829" t="str">
            <v>19144</v>
          </cell>
          <cell r="E829" t="str">
            <v>Philadelphia-Camden-Wilmington, PA-NJ-DE-MD MSA</v>
          </cell>
        </row>
        <row r="830">
          <cell r="A830" t="str">
            <v>Philander Smith C.</v>
          </cell>
          <cell r="B830" t="str">
            <v>Little Rock</v>
          </cell>
          <cell r="C830" t="str">
            <v>AR</v>
          </cell>
          <cell r="D830" t="str">
            <v>72202</v>
          </cell>
          <cell r="E830" t="str">
            <v>Little Rock-North Little Rock-Conway, AR MSA</v>
          </cell>
        </row>
        <row r="831">
          <cell r="A831" t="str">
            <v>Pitzer C.</v>
          </cell>
          <cell r="B831" t="str">
            <v>Claremont</v>
          </cell>
          <cell r="C831" t="str">
            <v>CA</v>
          </cell>
          <cell r="D831" t="str">
            <v>91711</v>
          </cell>
          <cell r="E831" t="str">
            <v>Los Angeles-Long Beach-Santa Ana, CA MSA</v>
          </cell>
        </row>
        <row r="832">
          <cell r="A832" t="str">
            <v>Polytechnic Institute of NY U.</v>
          </cell>
          <cell r="B832" t="str">
            <v>Brooklyn</v>
          </cell>
          <cell r="C832" t="str">
            <v>NY</v>
          </cell>
          <cell r="D832" t="str">
            <v>11201</v>
          </cell>
          <cell r="E832" t="str">
            <v>New York-Northern New Jersey-Long Island, NY-NJ-PA MSA</v>
          </cell>
        </row>
        <row r="833">
          <cell r="A833" t="str">
            <v>Polytechnic U. PR</v>
          </cell>
          <cell r="B833" t="str">
            <v>San Juan</v>
          </cell>
          <cell r="C833" t="str">
            <v>PR</v>
          </cell>
          <cell r="D833" t="str">
            <v>00919</v>
          </cell>
          <cell r="E833" t="str">
            <v>San Juan-Caguas-Guaynabo, PR MSA</v>
          </cell>
        </row>
        <row r="834">
          <cell r="A834" t="str">
            <v>Prescott C.</v>
          </cell>
          <cell r="B834" t="str">
            <v>Prescott</v>
          </cell>
          <cell r="C834" t="str">
            <v>AZ</v>
          </cell>
          <cell r="D834" t="str">
            <v>86301</v>
          </cell>
          <cell r="E834" t="str">
            <v>Prescott, AZ MSA</v>
          </cell>
        </row>
        <row r="835">
          <cell r="A835" t="str">
            <v>Radford U.</v>
          </cell>
          <cell r="B835" t="str">
            <v>Radford</v>
          </cell>
          <cell r="C835" t="str">
            <v>VA</v>
          </cell>
          <cell r="D835" t="str">
            <v>24142</v>
          </cell>
          <cell r="E835" t="str">
            <v>Blacksburg-Christiansburg-Radford, VA MSA</v>
          </cell>
        </row>
        <row r="836">
          <cell r="A836" t="str">
            <v>Ramapo C. NJ</v>
          </cell>
          <cell r="B836" t="str">
            <v>Mahwah</v>
          </cell>
          <cell r="C836" t="str">
            <v>NJ</v>
          </cell>
          <cell r="D836" t="str">
            <v>07430</v>
          </cell>
          <cell r="E836" t="str">
            <v>New York-Northern New Jersey-Long Island, NY-NJ-PA MSA</v>
          </cell>
        </row>
        <row r="837">
          <cell r="A837" t="str">
            <v>Regent U.</v>
          </cell>
          <cell r="B837" t="str">
            <v>Virginia Beach</v>
          </cell>
          <cell r="C837" t="str">
            <v>VA</v>
          </cell>
          <cell r="D837" t="str">
            <v>23464</v>
          </cell>
          <cell r="E837" t="str">
            <v>Virginia Beach-Norfolk-Newport News, VA-NC MSA</v>
          </cell>
        </row>
        <row r="838">
          <cell r="A838" t="str">
            <v>Regis U.</v>
          </cell>
          <cell r="B838" t="str">
            <v>Denver</v>
          </cell>
          <cell r="C838" t="str">
            <v>CO</v>
          </cell>
          <cell r="D838" t="str">
            <v>80221</v>
          </cell>
          <cell r="E838" t="str">
            <v>Denver-Aurora, CO MSA</v>
          </cell>
        </row>
        <row r="839">
          <cell r="A839" t="str">
            <v>Rhodes C.</v>
          </cell>
          <cell r="B839" t="str">
            <v>Memphis</v>
          </cell>
          <cell r="C839" t="str">
            <v>TN</v>
          </cell>
          <cell r="D839" t="str">
            <v>38112</v>
          </cell>
          <cell r="E839" t="str">
            <v>Memphis, TN-AR-MS MSA</v>
          </cell>
        </row>
        <row r="840">
          <cell r="A840" t="str">
            <v>Roanoke C.</v>
          </cell>
          <cell r="B840" t="str">
            <v>Salem</v>
          </cell>
          <cell r="C840" t="str">
            <v>VA</v>
          </cell>
          <cell r="D840" t="str">
            <v>24153</v>
          </cell>
          <cell r="E840" t="str">
            <v>Roanoke, VA MSA</v>
          </cell>
        </row>
        <row r="841">
          <cell r="A841" t="str">
            <v>Rollins C.</v>
          </cell>
          <cell r="B841" t="str">
            <v>Winter Park</v>
          </cell>
          <cell r="C841" t="str">
            <v>FL</v>
          </cell>
          <cell r="D841" t="str">
            <v>32789</v>
          </cell>
          <cell r="E841" t="str">
            <v>Orlando-Kissimmee, FL MSA</v>
          </cell>
        </row>
        <row r="842">
          <cell r="A842" t="str">
            <v>Rose-Hulman Institute of Technology</v>
          </cell>
          <cell r="B842" t="str">
            <v>Terre Haute</v>
          </cell>
          <cell r="C842" t="str">
            <v>IN</v>
          </cell>
          <cell r="D842" t="str">
            <v>47803</v>
          </cell>
          <cell r="E842" t="str">
            <v>Terre Haute, IN MSA</v>
          </cell>
        </row>
        <row r="843">
          <cell r="A843" t="str">
            <v>SUNY, C. of Agriculture and Technology, Cobleskill</v>
          </cell>
          <cell r="B843" t="str">
            <v>Cobleskill</v>
          </cell>
          <cell r="C843" t="str">
            <v>NY</v>
          </cell>
          <cell r="D843" t="str">
            <v>12043</v>
          </cell>
          <cell r="E843" t="str">
            <v>Albany-Schenectady-Troy, NY MSA</v>
          </cell>
        </row>
        <row r="844">
          <cell r="A844" t="str">
            <v>SUNY, C. of Agriculture and Technology, Morrisville</v>
          </cell>
          <cell r="B844" t="str">
            <v>Morrisville</v>
          </cell>
          <cell r="C844" t="str">
            <v>NY</v>
          </cell>
          <cell r="D844" t="str">
            <v>13408</v>
          </cell>
          <cell r="E844" t="str">
            <v>Syracuse, NY MSA</v>
          </cell>
        </row>
        <row r="845">
          <cell r="A845" t="str">
            <v>SUNY, C. Cortland</v>
          </cell>
          <cell r="B845" t="str">
            <v>Cortland</v>
          </cell>
          <cell r="C845" t="str">
            <v>NY</v>
          </cell>
          <cell r="D845" t="str">
            <v>13045</v>
          </cell>
          <cell r="E845" t="str">
            <v>NY NONMETROPOLITAN AREA</v>
          </cell>
        </row>
        <row r="846">
          <cell r="A846" t="str">
            <v>SUNY, C. Fredonia</v>
          </cell>
          <cell r="B846" t="str">
            <v>Fredonia</v>
          </cell>
          <cell r="C846" t="str">
            <v>NY</v>
          </cell>
          <cell r="D846" t="str">
            <v>14063</v>
          </cell>
          <cell r="E846" t="str">
            <v>NY NONMETROPOLITAN AREA</v>
          </cell>
        </row>
        <row r="847">
          <cell r="A847" t="str">
            <v>SUNY, C. Old Westbury</v>
          </cell>
          <cell r="B847" t="str">
            <v>Old Westbury</v>
          </cell>
          <cell r="C847" t="str">
            <v>NY</v>
          </cell>
          <cell r="D847" t="str">
            <v>11568</v>
          </cell>
          <cell r="E847" t="str">
            <v>New York-Northern New Jersey-Long Island, NY-NJ-PA MSA</v>
          </cell>
        </row>
        <row r="848">
          <cell r="A848" t="str">
            <v>SUNY, C. Oneonta</v>
          </cell>
          <cell r="B848" t="str">
            <v>Oneonta</v>
          </cell>
          <cell r="C848" t="str">
            <v>NY</v>
          </cell>
          <cell r="D848" t="str">
            <v>13820</v>
          </cell>
          <cell r="E848" t="str">
            <v>NY NONMETROPOLITAN AREA</v>
          </cell>
        </row>
        <row r="849">
          <cell r="A849" t="str">
            <v>SUNY, C. Potsdam</v>
          </cell>
          <cell r="B849" t="str">
            <v>Potsdam</v>
          </cell>
          <cell r="C849" t="str">
            <v>NY</v>
          </cell>
          <cell r="D849" t="str">
            <v>13676</v>
          </cell>
          <cell r="E849" t="str">
            <v>NY NONMETROPOLITAN AREA</v>
          </cell>
        </row>
        <row r="850">
          <cell r="A850" t="str">
            <v>SUNY, Fashion Institute of Technology</v>
          </cell>
          <cell r="B850" t="str">
            <v>New York</v>
          </cell>
          <cell r="C850" t="str">
            <v>NY</v>
          </cell>
          <cell r="D850" t="str">
            <v>10001</v>
          </cell>
          <cell r="E850" t="str">
            <v>New York-Northern New Jersey-Long Island, NY-NJ-PA MSA</v>
          </cell>
        </row>
        <row r="851">
          <cell r="A851" t="str">
            <v>SUNY, Institute of Technology, Utica/Rome</v>
          </cell>
          <cell r="B851" t="str">
            <v>Utica</v>
          </cell>
          <cell r="C851" t="str">
            <v>NY</v>
          </cell>
          <cell r="D851" t="str">
            <v>13502</v>
          </cell>
          <cell r="E851" t="str">
            <v>Utica-Rome, NY MSA</v>
          </cell>
        </row>
        <row r="852">
          <cell r="A852" t="str">
            <v>SUNY, New Paltz</v>
          </cell>
          <cell r="B852" t="str">
            <v>New Paltz</v>
          </cell>
          <cell r="C852" t="str">
            <v>NY</v>
          </cell>
          <cell r="D852" t="str">
            <v>12561</v>
          </cell>
          <cell r="E852" t="str">
            <v>Kingston, NY MSA</v>
          </cell>
        </row>
        <row r="853">
          <cell r="A853" t="str">
            <v>SUNY, Oswego</v>
          </cell>
          <cell r="B853" t="str">
            <v>Oswego</v>
          </cell>
          <cell r="C853" t="str">
            <v>NY</v>
          </cell>
          <cell r="D853" t="str">
            <v>13126</v>
          </cell>
          <cell r="E853" t="str">
            <v>Syracuse, NY MSA</v>
          </cell>
        </row>
        <row r="854">
          <cell r="A854" t="str">
            <v>SUNY, Purchase C.</v>
          </cell>
          <cell r="B854" t="str">
            <v>Purchase</v>
          </cell>
          <cell r="C854" t="str">
            <v>NY</v>
          </cell>
          <cell r="D854" t="str">
            <v>10577</v>
          </cell>
          <cell r="E854" t="str">
            <v>New York-Northern New Jersey-Long Island, NY-NJ-PA MSA</v>
          </cell>
        </row>
        <row r="855">
          <cell r="A855" t="str">
            <v>SUNY, U. Albany, C. of Nanoscale Science and Engineering</v>
          </cell>
          <cell r="B855" t="str">
            <v>Albany</v>
          </cell>
          <cell r="C855" t="str">
            <v>NY</v>
          </cell>
          <cell r="D855" t="str">
            <v>12203</v>
          </cell>
          <cell r="E855" t="str">
            <v>Albany-Schenectady-Troy, NY MSA</v>
          </cell>
        </row>
        <row r="856">
          <cell r="A856" t="str">
            <v>Sage Colleges, system office</v>
          </cell>
          <cell r="B856" t="str">
            <v>Troy</v>
          </cell>
          <cell r="C856" t="str">
            <v>NY</v>
          </cell>
          <cell r="D856" t="str">
            <v>12180</v>
          </cell>
          <cell r="E856" t="str">
            <v>Albany-Schenectady-Troy, NY MSA</v>
          </cell>
        </row>
        <row r="857">
          <cell r="A857" t="str">
            <v>Saint Francis U.</v>
          </cell>
          <cell r="B857" t="str">
            <v>Loretto</v>
          </cell>
          <cell r="C857" t="str">
            <v>PA</v>
          </cell>
          <cell r="D857" t="str">
            <v>15940</v>
          </cell>
          <cell r="E857" t="str">
            <v>Johnstown, PA MSA</v>
          </cell>
        </row>
        <row r="858">
          <cell r="A858" t="str">
            <v>Salve Regina U.</v>
          </cell>
          <cell r="B858" t="str">
            <v>Newport</v>
          </cell>
          <cell r="C858" t="str">
            <v>RI</v>
          </cell>
          <cell r="D858" t="str">
            <v>02840</v>
          </cell>
          <cell r="E858" t="str">
            <v>Providence-New Bedford-Fall River, RI-MA MSA</v>
          </cell>
        </row>
        <row r="859">
          <cell r="A859" t="str">
            <v>Sarah Lawrence C.</v>
          </cell>
          <cell r="B859" t="str">
            <v>Bronxville</v>
          </cell>
          <cell r="C859" t="str">
            <v>NY</v>
          </cell>
          <cell r="D859" t="str">
            <v>10708</v>
          </cell>
          <cell r="E859" t="str">
            <v>New York-Northern New Jersey-Long Island, NY-NJ-PA MSA</v>
          </cell>
        </row>
        <row r="860">
          <cell r="A860" t="str">
            <v>Scripps C.</v>
          </cell>
          <cell r="B860" t="str">
            <v>Claremont</v>
          </cell>
          <cell r="C860" t="str">
            <v>CA</v>
          </cell>
          <cell r="D860" t="str">
            <v>91711</v>
          </cell>
          <cell r="E860" t="str">
            <v>Los Angeles-Long Beach-Santa Ana, CA MSA</v>
          </cell>
        </row>
        <row r="861">
          <cell r="A861" t="str">
            <v>Shepherd U.</v>
          </cell>
          <cell r="B861" t="str">
            <v>Shepherdstown</v>
          </cell>
          <cell r="C861" t="str">
            <v>WV</v>
          </cell>
          <cell r="D861" t="str">
            <v>25443</v>
          </cell>
          <cell r="E861" t="str">
            <v>Washington-Arlington-Alexandria, DC-VA-MD-WV MSA</v>
          </cell>
        </row>
        <row r="862">
          <cell r="A862" t="str">
            <v>Shippensburg U. PA</v>
          </cell>
          <cell r="B862" t="str">
            <v>Shippensburg</v>
          </cell>
          <cell r="C862" t="str">
            <v>PA</v>
          </cell>
          <cell r="D862" t="str">
            <v>17257</v>
          </cell>
          <cell r="E862" t="str">
            <v>Harrisburg-Carlisle, PA MSA</v>
          </cell>
        </row>
        <row r="863">
          <cell r="A863" t="str">
            <v>Simmons C.</v>
          </cell>
          <cell r="B863" t="str">
            <v>Boston</v>
          </cell>
          <cell r="C863" t="str">
            <v>MA</v>
          </cell>
          <cell r="D863" t="str">
            <v>02115</v>
          </cell>
          <cell r="E863" t="str">
            <v>Boston-Cambridge-Quincy, MA-NH MSA</v>
          </cell>
        </row>
        <row r="864">
          <cell r="A864" t="str">
            <v>Sinte Gleska U.</v>
          </cell>
          <cell r="B864" t="str">
            <v>Mission</v>
          </cell>
          <cell r="C864" t="str">
            <v>SD</v>
          </cell>
          <cell r="D864" t="str">
            <v>57555</v>
          </cell>
          <cell r="E864" t="str">
            <v>SD NONMETROPOLITAN AREA</v>
          </cell>
        </row>
        <row r="865">
          <cell r="A865" t="str">
            <v>Sitting Bull C.</v>
          </cell>
          <cell r="B865" t="str">
            <v>Fort Yates</v>
          </cell>
          <cell r="C865" t="str">
            <v>ND</v>
          </cell>
          <cell r="D865" t="str">
            <v>58538</v>
          </cell>
          <cell r="E865" t="str">
            <v>ND NONMETROPOLITAN AREA</v>
          </cell>
        </row>
        <row r="866">
          <cell r="A866" t="str">
            <v>Skidaway Institute of Oceanography</v>
          </cell>
          <cell r="B866" t="str">
            <v>Savannah</v>
          </cell>
          <cell r="C866" t="str">
            <v>GA</v>
          </cell>
          <cell r="D866" t="str">
            <v>31411</v>
          </cell>
          <cell r="E866" t="str">
            <v>Savannah, GA MSA</v>
          </cell>
        </row>
        <row r="867">
          <cell r="A867" t="str">
            <v>Slippery Rock U. PA</v>
          </cell>
          <cell r="B867" t="str">
            <v>Slippery Rock</v>
          </cell>
          <cell r="C867" t="str">
            <v>PA</v>
          </cell>
          <cell r="D867" t="str">
            <v>16057</v>
          </cell>
          <cell r="E867" t="str">
            <v>Pittsburgh, PA MSA</v>
          </cell>
        </row>
        <row r="868">
          <cell r="A868" t="str">
            <v>Sojourner-Douglass C.</v>
          </cell>
          <cell r="B868" t="str">
            <v>Baltimore</v>
          </cell>
          <cell r="C868" t="str">
            <v>MD</v>
          </cell>
          <cell r="D868" t="str">
            <v>21202</v>
          </cell>
          <cell r="E868" t="str">
            <v>Baltimore-Towson, MD MSA</v>
          </cell>
        </row>
        <row r="869">
          <cell r="A869" t="str">
            <v>Southeast MO State U.</v>
          </cell>
          <cell r="B869" t="str">
            <v>Cape Girardeau</v>
          </cell>
          <cell r="C869" t="str">
            <v>MO</v>
          </cell>
          <cell r="D869" t="str">
            <v>63701</v>
          </cell>
          <cell r="E869" t="str">
            <v>Cape Girardeau-Jackson, MO-IL MSA</v>
          </cell>
        </row>
        <row r="870">
          <cell r="A870" t="str">
            <v>Southeastern OK State U.</v>
          </cell>
          <cell r="B870" t="str">
            <v>Durant</v>
          </cell>
          <cell r="C870" t="str">
            <v>OK</v>
          </cell>
          <cell r="D870" t="str">
            <v>74701</v>
          </cell>
          <cell r="E870" t="str">
            <v>OK NONMETROPOLITAN AREA</v>
          </cell>
        </row>
        <row r="871">
          <cell r="A871" t="str">
            <v>Southern AR U.</v>
          </cell>
          <cell r="B871" t="str">
            <v>Magnolia</v>
          </cell>
          <cell r="C871" t="str">
            <v>AR</v>
          </cell>
          <cell r="D871" t="str">
            <v>71753</v>
          </cell>
          <cell r="E871" t="str">
            <v>AR NONMETROPOLITAN AREA</v>
          </cell>
        </row>
        <row r="872">
          <cell r="A872" t="str">
            <v>Southern CA C. of Optometry</v>
          </cell>
          <cell r="B872" t="str">
            <v>Fullerton</v>
          </cell>
          <cell r="C872" t="str">
            <v>CA</v>
          </cell>
          <cell r="D872" t="str">
            <v>92831</v>
          </cell>
          <cell r="E872" t="str">
            <v>Los Angeles-Long Beach-Santa Ana, CA MSA</v>
          </cell>
        </row>
        <row r="873">
          <cell r="A873" t="str">
            <v>Southern C. of Optometry</v>
          </cell>
          <cell r="B873" t="str">
            <v>Memphis</v>
          </cell>
          <cell r="C873" t="str">
            <v>TN</v>
          </cell>
          <cell r="D873" t="str">
            <v>38104</v>
          </cell>
          <cell r="E873" t="str">
            <v>Memphis, TN-AR-MS MSA</v>
          </cell>
        </row>
        <row r="874">
          <cell r="A874" t="str">
            <v>Southern Oregon U.</v>
          </cell>
          <cell r="B874" t="str">
            <v>Ashland</v>
          </cell>
          <cell r="C874" t="str">
            <v>OR</v>
          </cell>
          <cell r="D874" t="str">
            <v>97520</v>
          </cell>
          <cell r="E874" t="str">
            <v>Medford, OR MSA</v>
          </cell>
        </row>
        <row r="875">
          <cell r="A875" t="str">
            <v>Southern Polytechnic State U.</v>
          </cell>
          <cell r="B875" t="str">
            <v>Marietta</v>
          </cell>
          <cell r="C875" t="str">
            <v>GA</v>
          </cell>
          <cell r="D875" t="str">
            <v>30060</v>
          </cell>
          <cell r="E875" t="str">
            <v>Atlanta-Sandy Springs-Marietta, GA MSA</v>
          </cell>
        </row>
        <row r="876">
          <cell r="A876" t="str">
            <v>Southern U. and A&amp;M C., New Orleans</v>
          </cell>
          <cell r="B876" t="str">
            <v>New Orleans</v>
          </cell>
          <cell r="C876" t="str">
            <v>LA</v>
          </cell>
          <cell r="D876" t="str">
            <v>70126</v>
          </cell>
          <cell r="E876" t="str">
            <v>New Orleans-Metairie-Kenner, LA MSA</v>
          </cell>
        </row>
        <row r="877">
          <cell r="A877" t="str">
            <v>Southern UT U.</v>
          </cell>
          <cell r="B877" t="str">
            <v>Cedar City</v>
          </cell>
          <cell r="C877" t="str">
            <v>UT</v>
          </cell>
          <cell r="D877" t="str">
            <v>84720</v>
          </cell>
          <cell r="E877" t="str">
            <v>UT NONMETROPOLITAN AREA</v>
          </cell>
        </row>
        <row r="878">
          <cell r="A878" t="str">
            <v>Southwestern OK State U.</v>
          </cell>
          <cell r="B878" t="str">
            <v>Weatherford</v>
          </cell>
          <cell r="C878" t="str">
            <v>OK</v>
          </cell>
          <cell r="D878" t="str">
            <v>73096</v>
          </cell>
          <cell r="E878" t="str">
            <v>OK NONMETROPOLITAN AREA</v>
          </cell>
        </row>
        <row r="879">
          <cell r="A879" t="str">
            <v>Southwestern U.</v>
          </cell>
          <cell r="B879" t="str">
            <v>Georgetown</v>
          </cell>
          <cell r="C879" t="str">
            <v>TX</v>
          </cell>
          <cell r="D879" t="str">
            <v>78626</v>
          </cell>
          <cell r="E879" t="str">
            <v>Austin-Round Rock, TX MSA</v>
          </cell>
        </row>
        <row r="880">
          <cell r="A880" t="str">
            <v>St. Bonaventure U.</v>
          </cell>
          <cell r="B880" t="str">
            <v>St. Bonaventure</v>
          </cell>
          <cell r="C880" t="str">
            <v>NY</v>
          </cell>
          <cell r="D880" t="str">
            <v>14778</v>
          </cell>
          <cell r="E880" t="str">
            <v>NY NONMETROPOLITAN AREA</v>
          </cell>
        </row>
        <row r="881">
          <cell r="A881" t="str">
            <v>St. Catherine U.</v>
          </cell>
          <cell r="B881" t="str">
            <v>Saint Paul</v>
          </cell>
          <cell r="C881" t="str">
            <v>MN</v>
          </cell>
          <cell r="D881" t="str">
            <v>55105</v>
          </cell>
          <cell r="E881" t="str">
            <v>Minneapolis-St. Paul-Bloomington, MN-WI MSA</v>
          </cell>
        </row>
        <row r="882">
          <cell r="A882" t="str">
            <v>St. Joseph's C. ME</v>
          </cell>
          <cell r="B882" t="str">
            <v>Standish</v>
          </cell>
          <cell r="C882" t="str">
            <v>ME</v>
          </cell>
          <cell r="D882" t="str">
            <v>04084</v>
          </cell>
          <cell r="E882" t="str">
            <v>Portland-South Portland-Biddeford, ME MSA</v>
          </cell>
        </row>
        <row r="883">
          <cell r="A883" t="str">
            <v>St. Mary's C. MD</v>
          </cell>
          <cell r="B883" t="str">
            <v>St. Mary's City</v>
          </cell>
          <cell r="C883" t="str">
            <v>MD</v>
          </cell>
          <cell r="D883" t="str">
            <v>20686</v>
          </cell>
          <cell r="E883" t="str">
            <v>MD NONMETROPOLITAN AREA</v>
          </cell>
        </row>
        <row r="884">
          <cell r="A884" t="str">
            <v>St. Mary's U., San Antonio</v>
          </cell>
          <cell r="B884" t="str">
            <v>San Antonio</v>
          </cell>
          <cell r="C884" t="str">
            <v>TX</v>
          </cell>
          <cell r="D884" t="str">
            <v>78228</v>
          </cell>
          <cell r="E884" t="str">
            <v>San Antonio, TX MSA</v>
          </cell>
        </row>
        <row r="885">
          <cell r="A885" t="str">
            <v>Stetson U.</v>
          </cell>
          <cell r="B885" t="str">
            <v>DeLand</v>
          </cell>
          <cell r="C885" t="str">
            <v>FL</v>
          </cell>
          <cell r="D885" t="str">
            <v>32723</v>
          </cell>
          <cell r="E885" t="str">
            <v>Deltona-Daytona Beach-Ormond Beach, FL MSA</v>
          </cell>
        </row>
        <row r="886">
          <cell r="A886" t="str">
            <v>Susquehanna U.</v>
          </cell>
          <cell r="B886" t="str">
            <v>Selinsgrove</v>
          </cell>
          <cell r="C886" t="str">
            <v>PA</v>
          </cell>
          <cell r="D886" t="str">
            <v>17870</v>
          </cell>
          <cell r="E886" t="str">
            <v>PA NONMETROPOLITAN AREA</v>
          </cell>
        </row>
        <row r="887">
          <cell r="A887" t="str">
            <v>Sweet Briar C.</v>
          </cell>
          <cell r="B887" t="str">
            <v>Sweet Briar</v>
          </cell>
          <cell r="C887" t="str">
            <v>VA</v>
          </cell>
          <cell r="D887" t="str">
            <v>24595</v>
          </cell>
          <cell r="E887" t="str">
            <v>Lynchburg, VA MSA</v>
          </cell>
        </row>
        <row r="888">
          <cell r="A888" t="str">
            <v>Taylor U.</v>
          </cell>
          <cell r="B888" t="str">
            <v>Upland</v>
          </cell>
          <cell r="C888" t="str">
            <v>IN</v>
          </cell>
          <cell r="D888" t="str">
            <v>46989</v>
          </cell>
          <cell r="E888" t="str">
            <v>IN NONMETROPOLITAN AREA</v>
          </cell>
        </row>
        <row r="889">
          <cell r="A889" t="str">
            <v>TX A&amp;M Health Science Ctr.</v>
          </cell>
          <cell r="B889" t="str">
            <v>College Station</v>
          </cell>
          <cell r="C889" t="str">
            <v>TX</v>
          </cell>
          <cell r="D889" t="str">
            <v>77845</v>
          </cell>
          <cell r="E889" t="str">
            <v>College Station-Bryan, TX MSA</v>
          </cell>
        </row>
        <row r="890">
          <cell r="A890" t="str">
            <v>TX A&amp;M U., Galveston</v>
          </cell>
          <cell r="B890" t="str">
            <v>Galveston</v>
          </cell>
          <cell r="C890" t="str">
            <v>TX</v>
          </cell>
          <cell r="D890" t="str">
            <v>77553</v>
          </cell>
          <cell r="E890" t="str">
            <v>Houston-Sugar Land-Baytown, TX MSA</v>
          </cell>
        </row>
        <row r="891">
          <cell r="A891" t="str">
            <v>Thunderbird School of Global Management</v>
          </cell>
          <cell r="B891" t="str">
            <v>Glendale</v>
          </cell>
          <cell r="C891" t="str">
            <v>AZ</v>
          </cell>
          <cell r="D891" t="str">
            <v>85306</v>
          </cell>
          <cell r="E891" t="str">
            <v>Phoenix-Mesa-Scottsdale, AZ MSA</v>
          </cell>
        </row>
        <row r="892">
          <cell r="A892" t="str">
            <v>Touro C.</v>
          </cell>
          <cell r="B892" t="str">
            <v>New York</v>
          </cell>
          <cell r="C892" t="str">
            <v>NY</v>
          </cell>
          <cell r="D892" t="str">
            <v>10010</v>
          </cell>
          <cell r="E892" t="str">
            <v>New York-Northern New Jersey-Long Island, NY-NJ-PA MSA</v>
          </cell>
        </row>
        <row r="893">
          <cell r="A893" t="str">
            <v>Truman State U.</v>
          </cell>
          <cell r="B893" t="str">
            <v>Kirksville</v>
          </cell>
          <cell r="C893" t="str">
            <v>MO</v>
          </cell>
          <cell r="D893" t="str">
            <v>63501</v>
          </cell>
          <cell r="E893" t="str">
            <v>MO NONMETROPOLITAN AREA</v>
          </cell>
        </row>
        <row r="894">
          <cell r="A894" t="str">
            <v>U. Wisconsin-Eau Claire</v>
          </cell>
          <cell r="B894" t="str">
            <v>Eau Claire</v>
          </cell>
          <cell r="C894" t="str">
            <v>WI</v>
          </cell>
          <cell r="D894" t="str">
            <v>54702</v>
          </cell>
          <cell r="E894" t="str">
            <v>Eau Claire, WI MSA</v>
          </cell>
        </row>
        <row r="895">
          <cell r="A895" t="str">
            <v>U. Wisconsin-Superior</v>
          </cell>
          <cell r="B895" t="str">
            <v>Superior</v>
          </cell>
          <cell r="C895" t="str">
            <v>WI</v>
          </cell>
          <cell r="D895" t="str">
            <v>54880</v>
          </cell>
          <cell r="E895" t="str">
            <v>Duluth, MN-WI MSA</v>
          </cell>
        </row>
        <row r="896">
          <cell r="A896" t="str">
            <v>U. of St. Thomas (MN)</v>
          </cell>
          <cell r="B896" t="str">
            <v>St. Paul</v>
          </cell>
          <cell r="C896" t="str">
            <v>MN</v>
          </cell>
          <cell r="D896" t="str">
            <v>55105</v>
          </cell>
          <cell r="E896" t="str">
            <v>Minneapolis-St. Paul-Bloomington, MN-WI MSA</v>
          </cell>
        </row>
        <row r="897">
          <cell r="A897" t="str">
            <v>Union Graduate C.</v>
          </cell>
          <cell r="B897" t="str">
            <v>Schenectady</v>
          </cell>
          <cell r="C897" t="str">
            <v>NY</v>
          </cell>
          <cell r="D897" t="str">
            <v>12308</v>
          </cell>
          <cell r="E897" t="str">
            <v>Albany-Schenectady-Troy, NY MSA</v>
          </cell>
        </row>
        <row r="898">
          <cell r="A898" t="str">
            <v>U.S. Coast Guard Academy</v>
          </cell>
          <cell r="B898" t="str">
            <v>New London</v>
          </cell>
          <cell r="C898" t="str">
            <v>CT</v>
          </cell>
          <cell r="D898" t="str">
            <v>06320</v>
          </cell>
          <cell r="E898" t="str">
            <v>Norwich-New London, CT MSA</v>
          </cell>
        </row>
        <row r="899">
          <cell r="A899" t="str">
            <v>Unity C.</v>
          </cell>
          <cell r="B899" t="str">
            <v>Unity</v>
          </cell>
          <cell r="C899" t="str">
            <v>ME</v>
          </cell>
          <cell r="D899" t="str">
            <v>04988</v>
          </cell>
          <cell r="E899" t="str">
            <v>ME NONMETROPOLITAN AREA</v>
          </cell>
        </row>
        <row r="900">
          <cell r="A900" t="str">
            <v>U. Bridgeport</v>
          </cell>
          <cell r="B900" t="str">
            <v>Bridgeport</v>
          </cell>
          <cell r="C900" t="str">
            <v>CT</v>
          </cell>
          <cell r="D900" t="str">
            <v>06604</v>
          </cell>
          <cell r="E900" t="str">
            <v>Bridgeport-Stamford-Norwalk, CT MSA</v>
          </cell>
        </row>
        <row r="901">
          <cell r="A901" t="str">
            <v>U. CA, Hastings C. of Law</v>
          </cell>
          <cell r="B901" t="str">
            <v>San Francisco</v>
          </cell>
          <cell r="C901" t="str">
            <v>CA</v>
          </cell>
          <cell r="D901" t="str">
            <v>94102</v>
          </cell>
          <cell r="E901" t="str">
            <v>San Francisco-Oakland-Fremont, CA MSA</v>
          </cell>
        </row>
        <row r="902">
          <cell r="A902" t="str">
            <v>U. Central MO</v>
          </cell>
          <cell r="B902" t="str">
            <v>Warrensberg</v>
          </cell>
          <cell r="C902" t="str">
            <v>MO</v>
          </cell>
          <cell r="D902" t="str">
            <v>64093</v>
          </cell>
          <cell r="E902" t="str">
            <v>MO NONMETROPOLITAN AREA</v>
          </cell>
        </row>
        <row r="903">
          <cell r="A903" t="str">
            <v>U. Dallas</v>
          </cell>
          <cell r="B903" t="str">
            <v>Irving</v>
          </cell>
          <cell r="C903" t="str">
            <v>TX</v>
          </cell>
          <cell r="D903" t="str">
            <v>75062</v>
          </cell>
          <cell r="E903" t="str">
            <v>Dallas-Fort Worth-Arlington, TX MSA</v>
          </cell>
        </row>
        <row r="904">
          <cell r="A904" t="str">
            <v>U. HI, West O'ahu</v>
          </cell>
          <cell r="B904" t="str">
            <v>Pearl City</v>
          </cell>
          <cell r="C904" t="str">
            <v>HI</v>
          </cell>
          <cell r="D904" t="str">
            <v>96782</v>
          </cell>
          <cell r="E904" t="str">
            <v>Honolulu, HI MSA</v>
          </cell>
        </row>
        <row r="905">
          <cell r="A905" t="str">
            <v>U. of Medicine and Dentistry of NJ</v>
          </cell>
          <cell r="B905" t="str">
            <v>Newark</v>
          </cell>
          <cell r="C905" t="str">
            <v>NJ</v>
          </cell>
          <cell r="D905" t="str">
            <v>07103</v>
          </cell>
          <cell r="E905" t="str">
            <v>New York-Northern New Jersey-Long Island, NY-NJ-PA MSA</v>
          </cell>
        </row>
        <row r="906">
          <cell r="A906" t="str">
            <v>U. MI, Flint</v>
          </cell>
          <cell r="B906" t="str">
            <v>Flint</v>
          </cell>
          <cell r="C906" t="str">
            <v>MI</v>
          </cell>
          <cell r="D906" t="str">
            <v>48502</v>
          </cell>
          <cell r="E906" t="str">
            <v>Flint, MI MSA</v>
          </cell>
        </row>
        <row r="907">
          <cell r="A907" t="str">
            <v>U. MN, Crookston</v>
          </cell>
          <cell r="B907" t="str">
            <v>Crookston</v>
          </cell>
          <cell r="C907" t="str">
            <v>MN</v>
          </cell>
          <cell r="D907" t="str">
            <v>56716</v>
          </cell>
          <cell r="E907" t="str">
            <v>Grand Forks, ND-MN MSA</v>
          </cell>
        </row>
        <row r="908">
          <cell r="A908" t="str">
            <v>U. MN, Rochester</v>
          </cell>
          <cell r="B908" t="str">
            <v>Rochester</v>
          </cell>
          <cell r="C908" t="str">
            <v>MN</v>
          </cell>
          <cell r="D908" t="str">
            <v>55904</v>
          </cell>
          <cell r="E908" t="str">
            <v>Rochester, MN MSA</v>
          </cell>
        </row>
        <row r="909">
          <cell r="A909" t="str">
            <v>U. MT, Western</v>
          </cell>
          <cell r="B909" t="str">
            <v>Dillon</v>
          </cell>
          <cell r="C909" t="str">
            <v>MT</v>
          </cell>
          <cell r="D909" t="str">
            <v>59725</v>
          </cell>
          <cell r="E909" t="str">
            <v>MT NONMETROPOLITAN AREA</v>
          </cell>
        </row>
        <row r="910">
          <cell r="A910" t="str">
            <v>U. North AL</v>
          </cell>
          <cell r="B910" t="str">
            <v>Florence</v>
          </cell>
          <cell r="C910" t="str">
            <v>AL</v>
          </cell>
          <cell r="D910" t="str">
            <v>35632</v>
          </cell>
          <cell r="E910" t="str">
            <v>Florence-Muscle Shoals, AL MSA</v>
          </cell>
        </row>
        <row r="911">
          <cell r="A911" t="str">
            <v>U. NC, Pembroke</v>
          </cell>
          <cell r="B911" t="str">
            <v>Pembroke</v>
          </cell>
          <cell r="C911" t="str">
            <v>NC</v>
          </cell>
          <cell r="D911" t="str">
            <v>28372</v>
          </cell>
          <cell r="E911" t="str">
            <v>NC NONMETROPOLITAN AREA</v>
          </cell>
        </row>
        <row r="912">
          <cell r="A912" t="str">
            <v>U. Pittsburgh, Bradford</v>
          </cell>
          <cell r="B912" t="str">
            <v>Bradford</v>
          </cell>
          <cell r="C912" t="str">
            <v>PA</v>
          </cell>
          <cell r="D912" t="str">
            <v>16701</v>
          </cell>
          <cell r="E912" t="str">
            <v>PA NONMETROPOLITAN AREA</v>
          </cell>
        </row>
        <row r="913">
          <cell r="A913" t="str">
            <v>U. Portland</v>
          </cell>
          <cell r="B913" t="str">
            <v>Portland</v>
          </cell>
          <cell r="C913" t="str">
            <v>OR</v>
          </cell>
          <cell r="D913" t="str">
            <v>97203</v>
          </cell>
          <cell r="E913" t="str">
            <v>Portland-Vancouver-Beaverton, OR-WA MSA</v>
          </cell>
        </row>
        <row r="914">
          <cell r="A914" t="str">
            <v>U. PR, Ponce</v>
          </cell>
          <cell r="B914" t="str">
            <v>Ponce</v>
          </cell>
          <cell r="C914" t="str">
            <v>PR</v>
          </cell>
          <cell r="D914" t="str">
            <v>00732</v>
          </cell>
          <cell r="E914" t="str">
            <v>Ponce, PR MSA</v>
          </cell>
        </row>
        <row r="915">
          <cell r="A915" t="str">
            <v>U. Puget Sound</v>
          </cell>
          <cell r="B915" t="str">
            <v>Tacoma</v>
          </cell>
          <cell r="C915" t="str">
            <v>WA</v>
          </cell>
          <cell r="D915" t="str">
            <v>98416</v>
          </cell>
          <cell r="E915" t="str">
            <v>Seattle-Tacoma-Bellevue, WA MSA</v>
          </cell>
        </row>
        <row r="916">
          <cell r="A916" t="str">
            <v>U. Scranton</v>
          </cell>
          <cell r="B916" t="str">
            <v>Scranton</v>
          </cell>
          <cell r="C916" t="str">
            <v>PA</v>
          </cell>
          <cell r="D916" t="str">
            <v>18510</v>
          </cell>
          <cell r="E916" t="str">
            <v>Scranton--Wilkes-Barre, PA MSA</v>
          </cell>
        </row>
        <row r="917">
          <cell r="A917" t="str">
            <v>U. Sioux Falls</v>
          </cell>
          <cell r="B917" t="str">
            <v>Sioux Falls</v>
          </cell>
          <cell r="C917" t="str">
            <v>SD</v>
          </cell>
          <cell r="D917" t="str">
            <v>57105</v>
          </cell>
          <cell r="E917" t="str">
            <v>Sioux Falls, SD MSA</v>
          </cell>
        </row>
        <row r="918">
          <cell r="A918" t="str">
            <v>U. SC, Spartanburg</v>
          </cell>
          <cell r="B918" t="str">
            <v>Spartanburg</v>
          </cell>
          <cell r="C918" t="str">
            <v>SC</v>
          </cell>
          <cell r="D918" t="str">
            <v>29303</v>
          </cell>
          <cell r="E918" t="str">
            <v>Spartanburg, SC MSA</v>
          </cell>
        </row>
        <row r="919">
          <cell r="A919" t="str">
            <v>U. South FL, Polytechnic</v>
          </cell>
          <cell r="B919" t="str">
            <v>Lakeland</v>
          </cell>
          <cell r="C919" t="str">
            <v>FL</v>
          </cell>
          <cell r="D919" t="str">
            <v>33803</v>
          </cell>
          <cell r="E919" t="str">
            <v>Lakeland, FL MSA</v>
          </cell>
        </row>
        <row r="920">
          <cell r="A920" t="str">
            <v>U. Southern IN</v>
          </cell>
          <cell r="B920" t="str">
            <v>Evansville</v>
          </cell>
          <cell r="C920" t="str">
            <v>IN</v>
          </cell>
          <cell r="D920" t="str">
            <v>47712</v>
          </cell>
          <cell r="E920" t="str">
            <v>Evansville, IN-KY MSA</v>
          </cell>
        </row>
        <row r="921">
          <cell r="A921" t="str">
            <v>U. TN, Martin</v>
          </cell>
          <cell r="B921" t="str">
            <v>Martin</v>
          </cell>
          <cell r="C921" t="str">
            <v>TN</v>
          </cell>
          <cell r="D921" t="str">
            <v>38238</v>
          </cell>
          <cell r="E921" t="str">
            <v>TN NONMETROPOLITAN AREA</v>
          </cell>
        </row>
        <row r="922">
          <cell r="A922" t="str">
            <v>U. VA's C. Wise</v>
          </cell>
          <cell r="B922" t="str">
            <v>Wise</v>
          </cell>
          <cell r="C922" t="str">
            <v>VA</v>
          </cell>
          <cell r="D922" t="str">
            <v>24293</v>
          </cell>
          <cell r="E922" t="str">
            <v>VA NONMETROPOLITAN AREA</v>
          </cell>
        </row>
        <row r="923">
          <cell r="A923" t="str">
            <v>U. WI, Parkside</v>
          </cell>
          <cell r="B923" t="str">
            <v>Kenosha</v>
          </cell>
          <cell r="C923" t="str">
            <v>WI</v>
          </cell>
          <cell r="D923" t="str">
            <v>53141</v>
          </cell>
          <cell r="E923" t="str">
            <v>Chicago-Naperville-Joliet, IL-IN-WI MSA</v>
          </cell>
        </row>
        <row r="924">
          <cell r="A924" t="str">
            <v>U. WI, River Falls</v>
          </cell>
          <cell r="B924" t="str">
            <v>River Falls</v>
          </cell>
          <cell r="C924" t="str">
            <v>WI</v>
          </cell>
          <cell r="D924" t="str">
            <v>54022</v>
          </cell>
          <cell r="E924" t="str">
            <v>Minneapolis-St. Paul-Bloomington, MN-WI MSA</v>
          </cell>
        </row>
        <row r="925">
          <cell r="A925" t="str">
            <v>U. WI, Stout</v>
          </cell>
          <cell r="B925" t="str">
            <v>Menomonie</v>
          </cell>
          <cell r="C925" t="str">
            <v>WI</v>
          </cell>
          <cell r="D925" t="str">
            <v>54751</v>
          </cell>
          <cell r="E925" t="str">
            <v>WI NONMETROPOLITAN AREA</v>
          </cell>
        </row>
        <row r="926">
          <cell r="A926" t="str">
            <v>U. WI, Whitewater</v>
          </cell>
          <cell r="B926" t="str">
            <v>Whitewater</v>
          </cell>
          <cell r="C926" t="str">
            <v>WI</v>
          </cell>
          <cell r="D926" t="str">
            <v>53190</v>
          </cell>
          <cell r="E926" t="str">
            <v>WI NONMETROPOLITAN AREA</v>
          </cell>
        </row>
        <row r="927">
          <cell r="A927" t="str">
            <v>Ursinus C.</v>
          </cell>
          <cell r="B927" t="str">
            <v>Collegeville</v>
          </cell>
          <cell r="C927" t="str">
            <v>PA</v>
          </cell>
          <cell r="D927" t="str">
            <v>19426</v>
          </cell>
          <cell r="E927" t="str">
            <v>Philadelphia-Camden-Wilmington, PA-NJ-DE-MD MSA</v>
          </cell>
        </row>
        <row r="928">
          <cell r="A928" t="str">
            <v>Utica C.</v>
          </cell>
          <cell r="B928" t="str">
            <v>Utica</v>
          </cell>
          <cell r="C928" t="str">
            <v>NY</v>
          </cell>
          <cell r="D928" t="str">
            <v>13502</v>
          </cell>
          <cell r="E928" t="str">
            <v>Utica-Rome, NY MSA</v>
          </cell>
        </row>
        <row r="929">
          <cell r="A929" t="str">
            <v>Valdosta State U.</v>
          </cell>
          <cell r="B929" t="str">
            <v>Valdosta</v>
          </cell>
          <cell r="C929" t="str">
            <v>GA</v>
          </cell>
          <cell r="D929" t="str">
            <v>31698</v>
          </cell>
          <cell r="E929" t="str">
            <v>Valdosta, GA MSA</v>
          </cell>
        </row>
        <row r="930">
          <cell r="A930" t="str">
            <v>Valley City State U.</v>
          </cell>
          <cell r="B930" t="str">
            <v>Valley City</v>
          </cell>
          <cell r="C930" t="str">
            <v>ND</v>
          </cell>
          <cell r="D930" t="str">
            <v>58072</v>
          </cell>
          <cell r="E930" t="str">
            <v>ND NONMETROPOLITAN AREA</v>
          </cell>
        </row>
        <row r="931">
          <cell r="A931" t="str">
            <v>Vanguard U.</v>
          </cell>
          <cell r="B931" t="str">
            <v>Costa Mesa</v>
          </cell>
          <cell r="C931" t="str">
            <v>CA</v>
          </cell>
          <cell r="D931" t="str">
            <v>92626</v>
          </cell>
          <cell r="E931" t="str">
            <v>Los Angeles-Long Beach-Santa Ana, CA MSA</v>
          </cell>
        </row>
        <row r="932">
          <cell r="A932" t="str">
            <v>VA Military Institute</v>
          </cell>
          <cell r="B932" t="str">
            <v>Lexington</v>
          </cell>
          <cell r="C932" t="str">
            <v>VA</v>
          </cell>
          <cell r="D932" t="str">
            <v>24450</v>
          </cell>
          <cell r="E932" t="str">
            <v>VA NONMETROPOLITAN AREA</v>
          </cell>
        </row>
        <row r="933">
          <cell r="A933" t="str">
            <v>Wabash C.</v>
          </cell>
          <cell r="B933" t="str">
            <v>Crawfordsville</v>
          </cell>
          <cell r="C933" t="str">
            <v>IN</v>
          </cell>
          <cell r="D933" t="str">
            <v>47933</v>
          </cell>
          <cell r="E933" t="str">
            <v>IN NONMETROPOLITAN AREA</v>
          </cell>
        </row>
        <row r="934">
          <cell r="A934" t="str">
            <v>Washburn U.</v>
          </cell>
          <cell r="B934" t="str">
            <v>Topeka</v>
          </cell>
          <cell r="C934" t="str">
            <v>KS</v>
          </cell>
          <cell r="D934" t="str">
            <v>66621</v>
          </cell>
          <cell r="E934" t="str">
            <v>Topeka, KS MSA</v>
          </cell>
        </row>
        <row r="935">
          <cell r="A935" t="str">
            <v>Washington and Jefferson C.</v>
          </cell>
          <cell r="B935" t="str">
            <v>Washington</v>
          </cell>
          <cell r="C935" t="str">
            <v>PA</v>
          </cell>
          <cell r="D935" t="str">
            <v>15301</v>
          </cell>
          <cell r="E935" t="str">
            <v>Pittsburgh, PA MSA</v>
          </cell>
        </row>
        <row r="936">
          <cell r="A936" t="str">
            <v>Weber State U.</v>
          </cell>
          <cell r="B936" t="str">
            <v>Ogden</v>
          </cell>
          <cell r="C936" t="str">
            <v>UT</v>
          </cell>
          <cell r="D936" t="str">
            <v>84408</v>
          </cell>
          <cell r="E936" t="str">
            <v>Ogden-Clearfield, UT MSA</v>
          </cell>
        </row>
        <row r="937">
          <cell r="A937" t="str">
            <v>West Liberty U.</v>
          </cell>
          <cell r="B937" t="str">
            <v>West Liberty</v>
          </cell>
          <cell r="C937" t="str">
            <v>WV</v>
          </cell>
          <cell r="D937" t="str">
            <v>26074</v>
          </cell>
          <cell r="E937" t="str">
            <v>Wheeling, WV-OH MSA</v>
          </cell>
        </row>
        <row r="938">
          <cell r="A938" t="str">
            <v>WV School of Osteopathic Medicine</v>
          </cell>
          <cell r="B938" t="str">
            <v>Lewisburg</v>
          </cell>
          <cell r="C938" t="str">
            <v>WV</v>
          </cell>
          <cell r="D938" t="str">
            <v>24901</v>
          </cell>
          <cell r="E938" t="str">
            <v>WV NONMETROPOLITAN AREA</v>
          </cell>
        </row>
        <row r="939">
          <cell r="A939" t="str">
            <v>WV Wesleyan C.</v>
          </cell>
          <cell r="B939" t="str">
            <v>Buckhannon</v>
          </cell>
          <cell r="C939" t="str">
            <v>WV</v>
          </cell>
          <cell r="D939" t="str">
            <v>26201</v>
          </cell>
          <cell r="E939" t="str">
            <v>WV NONMETROPOLITAN AREA</v>
          </cell>
        </row>
        <row r="940">
          <cell r="A940" t="str">
            <v>Western New England U.</v>
          </cell>
          <cell r="B940" t="str">
            <v>Springfield</v>
          </cell>
          <cell r="C940" t="str">
            <v>MA</v>
          </cell>
          <cell r="D940" t="str">
            <v>01119</v>
          </cell>
          <cell r="E940" t="str">
            <v>Springfield, MA MSA</v>
          </cell>
        </row>
        <row r="941">
          <cell r="A941" t="str">
            <v>Western OR U.</v>
          </cell>
          <cell r="B941" t="str">
            <v>Monmouth</v>
          </cell>
          <cell r="C941" t="str">
            <v>OR</v>
          </cell>
          <cell r="D941" t="str">
            <v>97361</v>
          </cell>
          <cell r="E941" t="str">
            <v>Salem, OR MSA</v>
          </cell>
        </row>
        <row r="942">
          <cell r="A942" t="str">
            <v>Wheaton C., Norton</v>
          </cell>
          <cell r="B942" t="str">
            <v>Norton</v>
          </cell>
          <cell r="C942" t="str">
            <v>MA</v>
          </cell>
          <cell r="D942" t="str">
            <v>02766</v>
          </cell>
          <cell r="E942" t="str">
            <v>Providence-New Bedford-Fall River, RI-MA MSA</v>
          </cell>
        </row>
        <row r="943">
          <cell r="A943" t="str">
            <v>Whitman C.</v>
          </cell>
          <cell r="B943" t="str">
            <v>Walla Walla</v>
          </cell>
          <cell r="C943" t="str">
            <v>WA</v>
          </cell>
          <cell r="D943" t="str">
            <v>99362</v>
          </cell>
          <cell r="E943" t="str">
            <v>WA NONMETROPOLITAN AREA</v>
          </cell>
        </row>
        <row r="944">
          <cell r="A944" t="str">
            <v>Widener U., Chester</v>
          </cell>
          <cell r="B944" t="str">
            <v>Chester</v>
          </cell>
          <cell r="C944" t="str">
            <v>PA</v>
          </cell>
          <cell r="D944" t="str">
            <v>19013</v>
          </cell>
          <cell r="E944" t="str">
            <v>Philadelphia-Camden-Wilmington, PA-NJ-DE-MD MSA</v>
          </cell>
        </row>
        <row r="945">
          <cell r="A945" t="str">
            <v>Wilberforce U.</v>
          </cell>
          <cell r="B945" t="str">
            <v>Wilberforce</v>
          </cell>
          <cell r="C945" t="str">
            <v>OH</v>
          </cell>
          <cell r="D945" t="str">
            <v>45384</v>
          </cell>
          <cell r="E945" t="str">
            <v>Dayton, OH MSA</v>
          </cell>
        </row>
        <row r="946">
          <cell r="A946" t="str">
            <v>Wilkes U.</v>
          </cell>
          <cell r="B946" t="str">
            <v>Wilkes-Barre</v>
          </cell>
          <cell r="C946" t="str">
            <v>PA</v>
          </cell>
          <cell r="D946" t="str">
            <v>18766</v>
          </cell>
          <cell r="E946" t="str">
            <v>Scranton--Wilkes-Barre, PA MSA</v>
          </cell>
        </row>
        <row r="947">
          <cell r="A947" t="str">
            <v>William Paterson U.</v>
          </cell>
          <cell r="B947" t="str">
            <v>Wayne</v>
          </cell>
          <cell r="C947" t="str">
            <v>NJ</v>
          </cell>
          <cell r="D947" t="str">
            <v>07470</v>
          </cell>
          <cell r="E947" t="str">
            <v>New York-Northern New Jersey-Long Island, NY-NJ-PA MSA</v>
          </cell>
        </row>
        <row r="948">
          <cell r="A948" t="str">
            <v>Winona State U.</v>
          </cell>
          <cell r="B948" t="str">
            <v>Winona</v>
          </cell>
          <cell r="C948" t="str">
            <v>MN</v>
          </cell>
          <cell r="D948" t="str">
            <v>55987</v>
          </cell>
          <cell r="E948" t="str">
            <v>MN NONMETROPOLITAN AREA</v>
          </cell>
        </row>
        <row r="949">
          <cell r="A949" t="str">
            <v>Winston-Salem State U.</v>
          </cell>
          <cell r="B949" t="str">
            <v>Winston-Salem</v>
          </cell>
          <cell r="C949" t="str">
            <v>NC</v>
          </cell>
          <cell r="D949" t="str">
            <v>27110</v>
          </cell>
          <cell r="E949" t="str">
            <v>Winston-Salem, NC MSA</v>
          </cell>
        </row>
        <row r="950">
          <cell r="A950" t="str">
            <v>Wittenberg U.</v>
          </cell>
          <cell r="B950" t="str">
            <v>Springfield</v>
          </cell>
          <cell r="C950" t="str">
            <v>OH</v>
          </cell>
          <cell r="D950" t="str">
            <v>45501</v>
          </cell>
          <cell r="E950" t="str">
            <v>Springfield, OH MSA</v>
          </cell>
        </row>
        <row r="951">
          <cell r="A951" t="str">
            <v>Augusta U.</v>
          </cell>
          <cell r="B951" t="str">
            <v>Augusta</v>
          </cell>
          <cell r="C951" t="str">
            <v>GA</v>
          </cell>
          <cell r="D951" t="str">
            <v>30901</v>
          </cell>
          <cell r="E951" t="str">
            <v>Augusta-Richmond County, GA-SC MSA</v>
          </cell>
        </row>
        <row r="952">
          <cell r="A952" t="str">
            <v>Biola U.</v>
          </cell>
          <cell r="B952" t="str">
            <v>La Mirada</v>
          </cell>
          <cell r="C952" t="str">
            <v>CA</v>
          </cell>
          <cell r="D952" t="str">
            <v>90639</v>
          </cell>
          <cell r="E952" t="str">
            <v>Los Angeles-Long Beach-Santa Ana, CA MSA</v>
          </cell>
        </row>
        <row r="953">
          <cell r="A953" t="str">
            <v>Albert Einstein C. of Medicine</v>
          </cell>
          <cell r="B953" t="str">
            <v>Bronx</v>
          </cell>
          <cell r="C953" t="str">
            <v>NY</v>
          </cell>
          <cell r="D953" t="str">
            <v>10458</v>
          </cell>
          <cell r="E953" t="str">
            <v>New York-Northern New Jersey-Long Island, NY-NJ-PA MSA</v>
          </cell>
        </row>
        <row r="954">
          <cell r="A954" t="str">
            <v>Hult International Business School</v>
          </cell>
          <cell r="B954" t="str">
            <v>Cambridge</v>
          </cell>
          <cell r="C954" t="str">
            <v xml:space="preserve">MA </v>
          </cell>
          <cell r="D954" t="str">
            <v>02141</v>
          </cell>
          <cell r="E954" t="str">
            <v>Boston-Cambridge-Quincy, MA-NH MSA</v>
          </cell>
        </row>
        <row r="955">
          <cell r="A955" t="str">
            <v>Johnson C. Smith U.</v>
          </cell>
          <cell r="B955" t="str">
            <v>Charlotte</v>
          </cell>
          <cell r="C955" t="str">
            <v>NC</v>
          </cell>
          <cell r="D955" t="str">
            <v>28216</v>
          </cell>
          <cell r="E955" t="str">
            <v>Charlotte-Gastonia-Concord, NC-SC MSA</v>
          </cell>
        </row>
        <row r="956">
          <cell r="A956" t="str">
            <v>U. Texas Rio Grande Valley</v>
          </cell>
          <cell r="B956" t="str">
            <v>Brownsville</v>
          </cell>
          <cell r="C956" t="str">
            <v>TX</v>
          </cell>
          <cell r="D956" t="str">
            <v>78520</v>
          </cell>
          <cell r="E956" t="str">
            <v>Brownsville-Harlingen, TX MSA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555"/>
  <sheetViews>
    <sheetView tabSelected="1" zoomScale="55" zoomScaleNormal="55" workbookViewId="0">
      <selection activeCell="C14" activeCellId="1" sqref="AC14:AC43 C14:C43"/>
    </sheetView>
  </sheetViews>
  <sheetFormatPr defaultRowHeight="15" x14ac:dyDescent="0.25"/>
  <cols>
    <col min="1" max="2" width="9.140625" style="21"/>
    <col min="3" max="3" width="65.28515625" style="21" bestFit="1" customWidth="1"/>
    <col min="4" max="4" width="60.140625" style="21" bestFit="1" customWidth="1"/>
    <col min="5" max="20" width="9.140625" style="21"/>
    <col min="21" max="21" width="10.85546875" style="21" customWidth="1"/>
    <col min="22" max="22" width="9.140625" style="21"/>
    <col min="23" max="23" width="20.7109375" style="21" bestFit="1" customWidth="1"/>
    <col min="24" max="24" width="10.85546875" style="21" bestFit="1" customWidth="1"/>
    <col min="25" max="28" width="9.140625" style="21"/>
    <col min="29" max="29" width="9.140625" style="28"/>
    <col min="30" max="30" width="14.85546875" style="21" customWidth="1"/>
    <col min="31" max="31" width="25.5703125" style="21" bestFit="1" customWidth="1"/>
    <col min="32" max="16384" width="9.140625" style="21"/>
  </cols>
  <sheetData>
    <row r="1" spans="1:31" x14ac:dyDescent="0.25">
      <c r="A1" s="27" t="s">
        <v>687</v>
      </c>
      <c r="B1" s="27" t="s">
        <v>686</v>
      </c>
      <c r="C1" s="27" t="s">
        <v>685</v>
      </c>
      <c r="D1" s="27" t="s">
        <v>684</v>
      </c>
      <c r="E1" s="49">
        <v>2012</v>
      </c>
      <c r="F1" s="49"/>
      <c r="G1" s="49"/>
      <c r="H1" s="49"/>
      <c r="I1" s="49">
        <v>2013</v>
      </c>
      <c r="J1" s="49"/>
      <c r="K1" s="49"/>
      <c r="L1" s="49"/>
      <c r="M1" s="49">
        <v>2014</v>
      </c>
      <c r="N1" s="49"/>
      <c r="O1" s="49"/>
      <c r="P1" s="49"/>
      <c r="Q1" s="49">
        <v>2015</v>
      </c>
      <c r="R1" s="49"/>
      <c r="S1" s="49"/>
      <c r="T1" s="49"/>
      <c r="U1" s="49">
        <v>2016</v>
      </c>
      <c r="V1" s="49"/>
      <c r="W1" s="49"/>
      <c r="X1" s="23">
        <v>2012</v>
      </c>
      <c r="Y1" s="23">
        <v>2013</v>
      </c>
      <c r="Z1" s="23">
        <v>2014</v>
      </c>
      <c r="AA1" s="23">
        <v>2015</v>
      </c>
      <c r="AB1" s="23">
        <v>2016</v>
      </c>
    </row>
    <row r="2" spans="1:31" x14ac:dyDescent="0.25">
      <c r="A2" s="27" t="s">
        <v>687</v>
      </c>
      <c r="B2" s="27" t="s">
        <v>686</v>
      </c>
      <c r="C2" s="27" t="s">
        <v>685</v>
      </c>
      <c r="D2" s="27" t="s">
        <v>684</v>
      </c>
      <c r="E2" s="24" t="s">
        <v>688</v>
      </c>
      <c r="F2" s="24" t="s">
        <v>689</v>
      </c>
      <c r="G2" s="24" t="s">
        <v>690</v>
      </c>
      <c r="H2" s="24" t="s">
        <v>691</v>
      </c>
      <c r="I2" s="24" t="s">
        <v>688</v>
      </c>
      <c r="J2" s="24" t="s">
        <v>689</v>
      </c>
      <c r="K2" s="24" t="s">
        <v>690</v>
      </c>
      <c r="L2" s="24" t="s">
        <v>691</v>
      </c>
      <c r="M2" s="24" t="s">
        <v>688</v>
      </c>
      <c r="N2" s="24" t="s">
        <v>689</v>
      </c>
      <c r="O2" s="24" t="s">
        <v>690</v>
      </c>
      <c r="P2" s="24" t="s">
        <v>691</v>
      </c>
      <c r="Q2" s="24" t="s">
        <v>688</v>
      </c>
      <c r="R2" s="24" t="s">
        <v>689</v>
      </c>
      <c r="S2" s="24" t="s">
        <v>690</v>
      </c>
      <c r="T2" s="24" t="s">
        <v>691</v>
      </c>
      <c r="U2" s="24" t="s">
        <v>688</v>
      </c>
      <c r="V2" s="24" t="s">
        <v>689</v>
      </c>
      <c r="W2" s="24" t="s">
        <v>690</v>
      </c>
      <c r="X2" s="23" t="s">
        <v>942</v>
      </c>
      <c r="Y2" s="23" t="s">
        <v>942</v>
      </c>
      <c r="Z2" s="23" t="s">
        <v>942</v>
      </c>
      <c r="AA2" s="23" t="s">
        <v>942</v>
      </c>
      <c r="AB2" s="23" t="s">
        <v>942</v>
      </c>
      <c r="AC2" s="44" t="s">
        <v>971</v>
      </c>
      <c r="AD2" s="37" t="s">
        <v>956</v>
      </c>
      <c r="AE2" s="37" t="s">
        <v>957</v>
      </c>
    </row>
    <row r="3" spans="1:31" hidden="1" x14ac:dyDescent="0.25">
      <c r="A3" s="25" t="s">
        <v>27</v>
      </c>
      <c r="B3" s="25" t="s">
        <v>5</v>
      </c>
      <c r="C3" s="25" t="s">
        <v>201</v>
      </c>
      <c r="D3" s="25" t="s">
        <v>704</v>
      </c>
      <c r="E3" s="25">
        <v>108</v>
      </c>
      <c r="F3" s="25">
        <v>6</v>
      </c>
      <c r="G3" s="25">
        <v>102</v>
      </c>
      <c r="H3" s="25">
        <v>0</v>
      </c>
      <c r="I3" s="25">
        <v>108</v>
      </c>
      <c r="J3" s="25">
        <v>6</v>
      </c>
      <c r="K3" s="25">
        <v>102</v>
      </c>
      <c r="L3" s="25">
        <v>0</v>
      </c>
      <c r="M3" s="25">
        <v>100</v>
      </c>
      <c r="N3" s="25">
        <v>4</v>
      </c>
      <c r="O3" s="25">
        <v>96</v>
      </c>
      <c r="P3" s="25">
        <v>1</v>
      </c>
      <c r="Q3" s="25">
        <v>102</v>
      </c>
      <c r="R3" s="25">
        <v>3</v>
      </c>
      <c r="S3" s="25">
        <v>99</v>
      </c>
      <c r="T3" s="25">
        <v>1</v>
      </c>
      <c r="U3" s="25">
        <v>102</v>
      </c>
      <c r="V3" s="25">
        <v>1</v>
      </c>
      <c r="W3" s="25">
        <v>101</v>
      </c>
      <c r="X3" s="25">
        <f>VLOOKUP(C3,'HERD Expenditures, 2007-2016'!$C$2:$N$630,8,FALSE)</f>
        <v>65627</v>
      </c>
      <c r="Y3" s="25">
        <f>VLOOKUP(C3,'HERD Expenditures, 2007-2016'!$C$2:$N$630,9,FALSE)</f>
        <v>67447</v>
      </c>
      <c r="Z3" s="25">
        <f>VLOOKUP(C3,'HERD Expenditures, 2007-2016'!$C$2:$N$630,10,FALSE)</f>
        <v>50103</v>
      </c>
      <c r="AA3" s="25">
        <f>VLOOKUP(C3,'HERD Expenditures, 2007-2016'!$C$2:$N$630,11,FALSE)</f>
        <v>48341</v>
      </c>
      <c r="AB3" s="25">
        <f>VLOOKUP(C3,'HERD Expenditures, 2007-2016'!$C$2:$N$630,12,FALSE)</f>
        <v>39051</v>
      </c>
      <c r="AC3" s="45">
        <f t="shared" ref="AC3:AC13" si="0">W3/V3</f>
        <v>101</v>
      </c>
      <c r="AD3" s="21">
        <v>1139580</v>
      </c>
      <c r="AE3" s="21">
        <v>2239817</v>
      </c>
    </row>
    <row r="4" spans="1:31" hidden="1" x14ac:dyDescent="0.25">
      <c r="A4" s="25" t="s">
        <v>23</v>
      </c>
      <c r="B4" s="25" t="s">
        <v>5</v>
      </c>
      <c r="C4" s="25" t="s">
        <v>398</v>
      </c>
      <c r="D4" s="25" t="s">
        <v>716</v>
      </c>
      <c r="E4" s="25">
        <v>530</v>
      </c>
      <c r="F4" s="25">
        <v>12</v>
      </c>
      <c r="G4" s="25">
        <v>518</v>
      </c>
      <c r="H4" s="25">
        <v>20</v>
      </c>
      <c r="I4" s="25">
        <v>464</v>
      </c>
      <c r="J4" s="25">
        <v>44</v>
      </c>
      <c r="K4" s="25">
        <v>420</v>
      </c>
      <c r="L4" s="25">
        <v>25</v>
      </c>
      <c r="M4" s="25">
        <v>553</v>
      </c>
      <c r="N4" s="25">
        <v>45</v>
      </c>
      <c r="O4" s="25">
        <v>508</v>
      </c>
      <c r="P4" s="25">
        <v>32</v>
      </c>
      <c r="Q4" s="25">
        <v>480</v>
      </c>
      <c r="R4" s="25">
        <v>45</v>
      </c>
      <c r="S4" s="25">
        <v>435</v>
      </c>
      <c r="T4" s="25">
        <v>34</v>
      </c>
      <c r="U4" s="25">
        <v>398</v>
      </c>
      <c r="V4" s="25">
        <v>8</v>
      </c>
      <c r="W4" s="25">
        <v>390</v>
      </c>
      <c r="X4" s="25">
        <f>VLOOKUP(C4,'HERD Expenditures, 2007-2016'!$C$2:$N$630,8,FALSE)</f>
        <v>22399</v>
      </c>
      <c r="Y4" s="25">
        <f>VLOOKUP(C4,'HERD Expenditures, 2007-2016'!$C$2:$N$630,9,FALSE)</f>
        <v>19762</v>
      </c>
      <c r="Z4" s="25">
        <f>VLOOKUP(C4,'HERD Expenditures, 2007-2016'!$C$2:$N$630,10,FALSE)</f>
        <v>23434</v>
      </c>
      <c r="AA4" s="25">
        <f>VLOOKUP(C4,'HERD Expenditures, 2007-2016'!$C$2:$N$630,11,FALSE)</f>
        <v>19092</v>
      </c>
      <c r="AB4" s="25">
        <f>VLOOKUP(C4,'HERD Expenditures, 2007-2016'!$C$2:$N$630,12,FALSE)</f>
        <v>19168</v>
      </c>
      <c r="AC4" s="45">
        <f t="shared" si="0"/>
        <v>48.75</v>
      </c>
      <c r="AD4" s="21">
        <v>148265</v>
      </c>
      <c r="AE4" s="21">
        <v>3725280</v>
      </c>
    </row>
    <row r="5" spans="1:31" hidden="1" x14ac:dyDescent="0.25">
      <c r="A5" s="25" t="s">
        <v>35</v>
      </c>
      <c r="B5" s="25" t="s">
        <v>2</v>
      </c>
      <c r="C5" s="25" t="s">
        <v>411</v>
      </c>
      <c r="D5" s="25" t="s">
        <v>722</v>
      </c>
      <c r="E5" s="25">
        <v>120</v>
      </c>
      <c r="F5" s="25">
        <v>76</v>
      </c>
      <c r="G5" s="25">
        <v>44</v>
      </c>
      <c r="H5" s="25">
        <v>2</v>
      </c>
      <c r="I5" s="25">
        <v>157</v>
      </c>
      <c r="J5" s="25">
        <v>110</v>
      </c>
      <c r="K5" s="25">
        <v>47</v>
      </c>
      <c r="L5" s="25">
        <v>8</v>
      </c>
      <c r="M5" s="25">
        <v>336</v>
      </c>
      <c r="N5" s="25">
        <v>12</v>
      </c>
      <c r="O5" s="25">
        <v>324</v>
      </c>
      <c r="P5" s="25">
        <v>5</v>
      </c>
      <c r="Q5" s="25">
        <v>348</v>
      </c>
      <c r="R5" s="25">
        <v>11</v>
      </c>
      <c r="S5" s="25">
        <v>337</v>
      </c>
      <c r="T5" s="25">
        <v>4</v>
      </c>
      <c r="U5" s="25">
        <v>431</v>
      </c>
      <c r="V5" s="25">
        <v>11</v>
      </c>
      <c r="W5" s="25">
        <v>420</v>
      </c>
      <c r="X5" s="25">
        <f>VLOOKUP(C5,'HERD Expenditures, 2007-2016'!$C$2:$N$630,8,FALSE)</f>
        <v>5200</v>
      </c>
      <c r="Y5" s="25">
        <f>VLOOKUP(C5,'HERD Expenditures, 2007-2016'!$C$2:$N$630,9,FALSE)</f>
        <v>6292</v>
      </c>
      <c r="Z5" s="25">
        <f>VLOOKUP(C5,'HERD Expenditures, 2007-2016'!$C$2:$N$630,10,FALSE)</f>
        <v>7310</v>
      </c>
      <c r="AA5" s="25">
        <f>VLOOKUP(C5,'HERD Expenditures, 2007-2016'!$C$2:$N$630,11,FALSE)</f>
        <v>8560</v>
      </c>
      <c r="AB5" s="25">
        <f>VLOOKUP(C5,'HERD Expenditures, 2007-2016'!$C$2:$N$630,12,FALSE)</f>
        <v>7732</v>
      </c>
      <c r="AC5" s="45">
        <f t="shared" si="0"/>
        <v>38.18181818181818</v>
      </c>
      <c r="AD5" s="21">
        <v>316916</v>
      </c>
      <c r="AE5" s="21">
        <v>2503532</v>
      </c>
    </row>
    <row r="6" spans="1:31" hidden="1" x14ac:dyDescent="0.25">
      <c r="A6" s="25" t="s">
        <v>23</v>
      </c>
      <c r="B6" s="25" t="s">
        <v>5</v>
      </c>
      <c r="C6" s="25" t="s">
        <v>311</v>
      </c>
      <c r="D6" s="25" t="s">
        <v>716</v>
      </c>
      <c r="E6" s="25">
        <v>380</v>
      </c>
      <c r="F6" s="25">
        <v>30</v>
      </c>
      <c r="G6" s="25">
        <v>350</v>
      </c>
      <c r="H6" s="25">
        <v>0</v>
      </c>
      <c r="I6" s="25">
        <v>114</v>
      </c>
      <c r="J6" s="25">
        <v>20</v>
      </c>
      <c r="K6" s="25">
        <v>94</v>
      </c>
      <c r="L6" s="25">
        <v>0</v>
      </c>
      <c r="M6" s="25">
        <v>390</v>
      </c>
      <c r="N6" s="25">
        <v>0</v>
      </c>
      <c r="O6" s="25">
        <v>390</v>
      </c>
      <c r="P6" s="25">
        <v>1</v>
      </c>
      <c r="Q6" s="25">
        <v>200</v>
      </c>
      <c r="R6" s="25">
        <v>5</v>
      </c>
      <c r="S6" s="25">
        <v>195</v>
      </c>
      <c r="T6" s="25">
        <v>1</v>
      </c>
      <c r="U6" s="25">
        <v>222</v>
      </c>
      <c r="V6" s="25">
        <v>6</v>
      </c>
      <c r="W6" s="25">
        <v>216</v>
      </c>
      <c r="X6" s="25">
        <f>VLOOKUP(C6,'HERD Expenditures, 2007-2016'!$C$2:$N$630,8,FALSE)</f>
        <v>3605</v>
      </c>
      <c r="Y6" s="25">
        <f>VLOOKUP(C6,'HERD Expenditures, 2007-2016'!$C$2:$N$630,9,FALSE)</f>
        <v>2264</v>
      </c>
      <c r="Z6" s="25">
        <f>VLOOKUP(C6,'HERD Expenditures, 2007-2016'!$C$2:$N$630,10,FALSE)</f>
        <v>2183</v>
      </c>
      <c r="AA6" s="25">
        <f>VLOOKUP(C6,'HERD Expenditures, 2007-2016'!$C$2:$N$630,11,FALSE)</f>
        <v>2451</v>
      </c>
      <c r="AB6" s="25">
        <f>VLOOKUP(C6,'HERD Expenditures, 2007-2016'!$C$2:$N$630,12,FALSE)</f>
        <v>2998</v>
      </c>
      <c r="AC6" s="45">
        <f t="shared" si="0"/>
        <v>36</v>
      </c>
      <c r="AD6" s="21">
        <v>1626232</v>
      </c>
      <c r="AE6" s="21">
        <v>2602408</v>
      </c>
    </row>
    <row r="7" spans="1:31" hidden="1" x14ac:dyDescent="0.25">
      <c r="A7" s="25" t="s">
        <v>16</v>
      </c>
      <c r="B7" s="25" t="s">
        <v>2</v>
      </c>
      <c r="C7" s="25" t="s">
        <v>323</v>
      </c>
      <c r="D7" s="25" t="s">
        <v>932</v>
      </c>
      <c r="E7" s="25">
        <v>6</v>
      </c>
      <c r="F7" s="25">
        <v>6</v>
      </c>
      <c r="G7" s="25">
        <v>0</v>
      </c>
      <c r="H7" s="25">
        <v>0</v>
      </c>
      <c r="I7" s="25">
        <v>159</v>
      </c>
      <c r="J7" s="25">
        <v>2</v>
      </c>
      <c r="K7" s="25">
        <v>157</v>
      </c>
      <c r="L7" s="25">
        <v>0</v>
      </c>
      <c r="M7" s="25">
        <v>246</v>
      </c>
      <c r="N7" s="25">
        <v>5</v>
      </c>
      <c r="O7" s="25">
        <v>241</v>
      </c>
      <c r="P7" s="25">
        <v>0</v>
      </c>
      <c r="Q7" s="25">
        <v>208</v>
      </c>
      <c r="R7" s="25">
        <v>5</v>
      </c>
      <c r="S7" s="25">
        <v>203</v>
      </c>
      <c r="T7" s="25">
        <v>0</v>
      </c>
      <c r="U7" s="25">
        <v>239</v>
      </c>
      <c r="V7" s="25">
        <v>8</v>
      </c>
      <c r="W7" s="25">
        <v>231</v>
      </c>
      <c r="X7" s="25">
        <f>VLOOKUP(C7,'HERD Expenditures, 2007-2016'!$C$2:$N$630,8,FALSE)</f>
        <v>1658</v>
      </c>
      <c r="Y7" s="25">
        <f>VLOOKUP(C7,'HERD Expenditures, 2007-2016'!$C$2:$N$630,9,FALSE)</f>
        <v>2043</v>
      </c>
      <c r="Z7" s="25">
        <f>VLOOKUP(C7,'HERD Expenditures, 2007-2016'!$C$2:$N$630,10,FALSE)</f>
        <v>2184</v>
      </c>
      <c r="AA7" s="25">
        <f>VLOOKUP(C7,'HERD Expenditures, 2007-2016'!$C$2:$N$630,11,FALSE)</f>
        <v>2608</v>
      </c>
      <c r="AB7" s="25">
        <f>VLOOKUP(C7,'HERD Expenditures, 2007-2016'!$C$2:$N$630,12,FALSE)</f>
        <v>2606</v>
      </c>
      <c r="AC7" s="45">
        <f t="shared" si="0"/>
        <v>28.875</v>
      </c>
      <c r="AD7" s="21">
        <v>1778005</v>
      </c>
      <c r="AE7" s="21">
        <v>2612314</v>
      </c>
    </row>
    <row r="8" spans="1:31" hidden="1" x14ac:dyDescent="0.25">
      <c r="A8" s="25" t="s">
        <v>111</v>
      </c>
      <c r="B8" s="25" t="s">
        <v>2</v>
      </c>
      <c r="C8" s="25" t="s">
        <v>384</v>
      </c>
      <c r="D8" s="25" t="s">
        <v>884</v>
      </c>
      <c r="E8" s="25">
        <v>310</v>
      </c>
      <c r="F8" s="25">
        <v>23</v>
      </c>
      <c r="G8" s="25">
        <v>287</v>
      </c>
      <c r="H8" s="25">
        <v>0</v>
      </c>
      <c r="I8" s="25">
        <v>252</v>
      </c>
      <c r="J8" s="25">
        <v>21</v>
      </c>
      <c r="K8" s="25">
        <v>231</v>
      </c>
      <c r="L8" s="25">
        <v>0</v>
      </c>
      <c r="M8" s="25">
        <v>303</v>
      </c>
      <c r="N8" s="25">
        <v>18</v>
      </c>
      <c r="O8" s="25">
        <v>285</v>
      </c>
      <c r="P8" s="25">
        <v>0</v>
      </c>
      <c r="Q8" s="25">
        <v>298</v>
      </c>
      <c r="R8" s="25">
        <v>12</v>
      </c>
      <c r="S8" s="25">
        <v>286</v>
      </c>
      <c r="T8" s="25">
        <v>0</v>
      </c>
      <c r="U8" s="25">
        <v>369</v>
      </c>
      <c r="V8" s="25">
        <v>13</v>
      </c>
      <c r="W8" s="25">
        <v>356</v>
      </c>
      <c r="X8" s="25">
        <f>VLOOKUP(C8,'HERD Expenditures, 2007-2016'!$C$2:$N$630,8,FALSE)</f>
        <v>4957</v>
      </c>
      <c r="Y8" s="25">
        <f>VLOOKUP(C8,'HERD Expenditures, 2007-2016'!$C$2:$N$630,9,FALSE)</f>
        <v>5848</v>
      </c>
      <c r="Z8" s="25">
        <f>VLOOKUP(C8,'HERD Expenditures, 2007-2016'!$C$2:$N$630,10,FALSE)</f>
        <v>5657</v>
      </c>
      <c r="AA8" s="25">
        <f>VLOOKUP(C8,'HERD Expenditures, 2007-2016'!$C$2:$N$630,11,FALSE)</f>
        <v>6746</v>
      </c>
      <c r="AB8" s="25">
        <f>VLOOKUP(C8,'HERD Expenditures, 2007-2016'!$C$2:$N$630,12,FALSE)</f>
        <v>6385</v>
      </c>
      <c r="AC8" s="45">
        <f t="shared" si="0"/>
        <v>27.384615384615383</v>
      </c>
      <c r="AD8" s="21">
        <v>44884</v>
      </c>
      <c r="AE8" s="21">
        <v>5306896</v>
      </c>
    </row>
    <row r="9" spans="1:31" hidden="1" x14ac:dyDescent="0.25">
      <c r="A9" s="25" t="s">
        <v>23</v>
      </c>
      <c r="B9" s="25" t="s">
        <v>5</v>
      </c>
      <c r="C9" s="25" t="s">
        <v>371</v>
      </c>
      <c r="D9" s="25" t="s">
        <v>716</v>
      </c>
      <c r="E9" s="25">
        <v>252</v>
      </c>
      <c r="F9" s="25">
        <v>27</v>
      </c>
      <c r="G9" s="25">
        <v>225</v>
      </c>
      <c r="H9" s="25">
        <v>6</v>
      </c>
      <c r="I9" s="25">
        <v>268</v>
      </c>
      <c r="J9" s="25">
        <v>27</v>
      </c>
      <c r="K9" s="25">
        <v>241</v>
      </c>
      <c r="L9" s="25">
        <v>3</v>
      </c>
      <c r="M9" s="25">
        <v>395</v>
      </c>
      <c r="N9" s="25">
        <v>30</v>
      </c>
      <c r="O9" s="25">
        <v>365</v>
      </c>
      <c r="P9" s="25">
        <v>2</v>
      </c>
      <c r="Q9" s="25">
        <v>284</v>
      </c>
      <c r="R9" s="25">
        <v>8</v>
      </c>
      <c r="S9" s="25">
        <v>276</v>
      </c>
      <c r="T9" s="25">
        <v>2</v>
      </c>
      <c r="U9" s="25">
        <v>333</v>
      </c>
      <c r="V9" s="25">
        <v>12</v>
      </c>
      <c r="W9" s="25">
        <v>321</v>
      </c>
      <c r="X9" s="25">
        <f>VLOOKUP(C9,'HERD Expenditures, 2007-2016'!$C$2:$N$630,8,FALSE)</f>
        <v>9319</v>
      </c>
      <c r="Y9" s="25">
        <f>VLOOKUP(C9,'HERD Expenditures, 2007-2016'!$C$2:$N$630,9,FALSE)</f>
        <v>7355</v>
      </c>
      <c r="Z9" s="25">
        <f>VLOOKUP(C9,'HERD Expenditures, 2007-2016'!$C$2:$N$630,10,FALSE)</f>
        <v>8633</v>
      </c>
      <c r="AA9" s="25">
        <f>VLOOKUP(C9,'HERD Expenditures, 2007-2016'!$C$2:$N$630,11,FALSE)</f>
        <v>8689</v>
      </c>
      <c r="AB9" s="25">
        <f>VLOOKUP(C9,'HERD Expenditures, 2007-2016'!$C$2:$N$630,12,FALSE)</f>
        <v>9688</v>
      </c>
      <c r="AC9" s="45">
        <f t="shared" si="0"/>
        <v>26.75</v>
      </c>
      <c r="AD9" s="21">
        <v>70268</v>
      </c>
      <c r="AE9" s="21">
        <v>10239710</v>
      </c>
    </row>
    <row r="10" spans="1:31" hidden="1" x14ac:dyDescent="0.25">
      <c r="A10" s="25" t="s">
        <v>23</v>
      </c>
      <c r="B10" s="25" t="s">
        <v>5</v>
      </c>
      <c r="C10" s="25" t="s">
        <v>318</v>
      </c>
      <c r="D10" s="25" t="s">
        <v>716</v>
      </c>
      <c r="E10" s="25">
        <v>1040</v>
      </c>
      <c r="F10" s="25">
        <v>40</v>
      </c>
      <c r="G10" s="25">
        <v>1000</v>
      </c>
      <c r="H10" s="25">
        <v>12</v>
      </c>
      <c r="I10" s="25">
        <v>268</v>
      </c>
      <c r="J10" s="25">
        <v>25</v>
      </c>
      <c r="K10" s="25">
        <v>243</v>
      </c>
      <c r="L10" s="25">
        <v>15</v>
      </c>
      <c r="M10" s="25">
        <v>245</v>
      </c>
      <c r="N10" s="25">
        <v>15</v>
      </c>
      <c r="O10" s="25">
        <v>230</v>
      </c>
      <c r="P10" s="25">
        <v>10</v>
      </c>
      <c r="Q10" s="25">
        <v>205</v>
      </c>
      <c r="R10" s="25">
        <v>11</v>
      </c>
      <c r="S10" s="25">
        <v>194</v>
      </c>
      <c r="T10" s="25">
        <v>10</v>
      </c>
      <c r="U10" s="25">
        <v>233</v>
      </c>
      <c r="V10" s="25">
        <v>10</v>
      </c>
      <c r="W10" s="25">
        <v>223</v>
      </c>
      <c r="X10" s="25">
        <f>VLOOKUP(C10,'HERD Expenditures, 2007-2016'!$C$2:$N$630,8,FALSE)</f>
        <v>9173</v>
      </c>
      <c r="Y10" s="25">
        <f>VLOOKUP(C10,'HERD Expenditures, 2007-2016'!$C$2:$N$630,9,FALSE)</f>
        <v>11982</v>
      </c>
      <c r="Z10" s="25">
        <f>VLOOKUP(C10,'HERD Expenditures, 2007-2016'!$C$2:$N$630,10,FALSE)</f>
        <v>7797</v>
      </c>
      <c r="AA10" s="25">
        <f>VLOOKUP(C10,'HERD Expenditures, 2007-2016'!$C$2:$N$630,11,FALSE)</f>
        <v>6175</v>
      </c>
      <c r="AB10" s="25">
        <f>VLOOKUP(C10,'HERD Expenditures, 2007-2016'!$C$2:$N$630,12,FALSE)</f>
        <v>10098</v>
      </c>
      <c r="AC10" s="45">
        <f t="shared" si="0"/>
        <v>22.3</v>
      </c>
      <c r="AD10" s="21">
        <v>2563343</v>
      </c>
      <c r="AE10" s="21">
        <v>5306896</v>
      </c>
    </row>
    <row r="11" spans="1:31" hidden="1" x14ac:dyDescent="0.25">
      <c r="A11" s="25" t="s">
        <v>3</v>
      </c>
      <c r="B11" s="25" t="s">
        <v>2</v>
      </c>
      <c r="C11" s="25" t="s">
        <v>302</v>
      </c>
      <c r="D11" s="25" t="s">
        <v>930</v>
      </c>
      <c r="E11" s="25">
        <v>115</v>
      </c>
      <c r="F11" s="25">
        <v>6</v>
      </c>
      <c r="G11" s="25">
        <v>109</v>
      </c>
      <c r="H11" s="25">
        <v>1</v>
      </c>
      <c r="I11" s="25">
        <v>167</v>
      </c>
      <c r="J11" s="25">
        <v>8</v>
      </c>
      <c r="K11" s="25">
        <v>159</v>
      </c>
      <c r="L11" s="25">
        <v>1</v>
      </c>
      <c r="M11" s="25">
        <v>163</v>
      </c>
      <c r="N11" s="25">
        <v>6</v>
      </c>
      <c r="O11" s="25">
        <v>157</v>
      </c>
      <c r="P11" s="25">
        <v>0</v>
      </c>
      <c r="Q11" s="25">
        <v>131</v>
      </c>
      <c r="R11" s="25">
        <v>8</v>
      </c>
      <c r="S11" s="25">
        <v>123</v>
      </c>
      <c r="T11" s="25">
        <v>0</v>
      </c>
      <c r="U11" s="25">
        <v>205</v>
      </c>
      <c r="V11" s="25">
        <v>9</v>
      </c>
      <c r="W11" s="25">
        <v>196</v>
      </c>
      <c r="X11" s="25">
        <f>VLOOKUP(C11,'HERD Expenditures, 2007-2016'!$C$2:$N$630,8,FALSE)</f>
        <v>2735</v>
      </c>
      <c r="Y11" s="25">
        <f>VLOOKUP(C11,'HERD Expenditures, 2007-2016'!$C$2:$N$630,9,FALSE)</f>
        <v>4023</v>
      </c>
      <c r="Z11" s="25">
        <f>VLOOKUP(C11,'HERD Expenditures, 2007-2016'!$C$2:$N$630,10,FALSE)</f>
        <v>3974</v>
      </c>
      <c r="AA11" s="25">
        <f>VLOOKUP(C11,'HERD Expenditures, 2007-2016'!$C$2:$N$630,11,FALSE)</f>
        <v>3723</v>
      </c>
      <c r="AB11" s="25">
        <f>VLOOKUP(C11,'HERD Expenditures, 2007-2016'!$C$2:$N$630,12,FALSE)</f>
        <v>4183</v>
      </c>
      <c r="AC11" s="45">
        <f t="shared" si="0"/>
        <v>21.777777777777779</v>
      </c>
      <c r="AD11" s="21">
        <v>5456991</v>
      </c>
      <c r="AE11" s="21">
        <v>14325377</v>
      </c>
    </row>
    <row r="12" spans="1:31" hidden="1" x14ac:dyDescent="0.25">
      <c r="A12" s="25" t="s">
        <v>23</v>
      </c>
      <c r="B12" s="25" t="s">
        <v>2</v>
      </c>
      <c r="C12" s="25" t="s">
        <v>226</v>
      </c>
      <c r="D12" s="25" t="s">
        <v>897</v>
      </c>
      <c r="E12" s="25">
        <v>88</v>
      </c>
      <c r="F12" s="25">
        <v>16</v>
      </c>
      <c r="G12" s="25">
        <v>72</v>
      </c>
      <c r="H12" s="25">
        <v>2</v>
      </c>
      <c r="I12" s="25">
        <v>103</v>
      </c>
      <c r="J12" s="25">
        <v>11</v>
      </c>
      <c r="K12" s="25">
        <v>92</v>
      </c>
      <c r="L12" s="25">
        <v>0</v>
      </c>
      <c r="M12" s="25">
        <v>142</v>
      </c>
      <c r="N12" s="25">
        <v>10</v>
      </c>
      <c r="O12" s="25">
        <v>132</v>
      </c>
      <c r="P12" s="25">
        <v>0</v>
      </c>
      <c r="Q12" s="25">
        <v>146</v>
      </c>
      <c r="R12" s="25">
        <v>11</v>
      </c>
      <c r="S12" s="25">
        <v>135</v>
      </c>
      <c r="T12" s="25">
        <v>0</v>
      </c>
      <c r="U12" s="25">
        <v>127</v>
      </c>
      <c r="V12" s="25">
        <v>6</v>
      </c>
      <c r="W12" s="25">
        <v>121</v>
      </c>
      <c r="X12" s="25">
        <f>VLOOKUP(C12,'HERD Expenditures, 2007-2016'!$C$2:$N$630,8,FALSE)</f>
        <v>3069</v>
      </c>
      <c r="Y12" s="25">
        <f>VLOOKUP(C12,'HERD Expenditures, 2007-2016'!$C$2:$N$630,9,FALSE)</f>
        <v>2942</v>
      </c>
      <c r="Z12" s="25">
        <f>VLOOKUP(C12,'HERD Expenditures, 2007-2016'!$C$2:$N$630,10,FALSE)</f>
        <v>2846</v>
      </c>
      <c r="AA12" s="25">
        <f>VLOOKUP(C12,'HERD Expenditures, 2007-2016'!$C$2:$N$630,11,FALSE)</f>
        <v>2291</v>
      </c>
      <c r="AB12" s="25">
        <f>VLOOKUP(C12,'HERD Expenditures, 2007-2016'!$C$2:$N$630,12,FALSE)</f>
        <v>2662</v>
      </c>
      <c r="AC12" s="45">
        <f t="shared" si="0"/>
        <v>20.166666666666668</v>
      </c>
      <c r="AD12" s="21">
        <v>75399</v>
      </c>
      <c r="AE12" s="21">
        <v>5427549</v>
      </c>
    </row>
    <row r="13" spans="1:31" hidden="1" x14ac:dyDescent="0.25">
      <c r="A13" s="25" t="s">
        <v>81</v>
      </c>
      <c r="B13" s="25" t="s">
        <v>5</v>
      </c>
      <c r="C13" s="25" t="s">
        <v>359</v>
      </c>
      <c r="D13" s="25" t="s">
        <v>755</v>
      </c>
      <c r="E13" s="25">
        <v>107</v>
      </c>
      <c r="F13" s="25">
        <v>13</v>
      </c>
      <c r="G13" s="25">
        <v>94</v>
      </c>
      <c r="H13" s="25">
        <v>0</v>
      </c>
      <c r="I13" s="25">
        <v>90</v>
      </c>
      <c r="J13" s="25">
        <v>9</v>
      </c>
      <c r="K13" s="25">
        <v>81</v>
      </c>
      <c r="L13" s="25">
        <v>0</v>
      </c>
      <c r="M13" s="25">
        <v>81</v>
      </c>
      <c r="N13" s="25">
        <v>6</v>
      </c>
      <c r="O13" s="25">
        <v>75</v>
      </c>
      <c r="P13" s="25">
        <v>0</v>
      </c>
      <c r="Q13" s="25">
        <v>349</v>
      </c>
      <c r="R13" s="25">
        <v>7</v>
      </c>
      <c r="S13" s="25">
        <v>342</v>
      </c>
      <c r="T13" s="25">
        <v>0</v>
      </c>
      <c r="U13" s="25">
        <v>310</v>
      </c>
      <c r="V13" s="25">
        <v>15</v>
      </c>
      <c r="W13" s="25">
        <v>295</v>
      </c>
      <c r="X13" s="25">
        <f>VLOOKUP(C13,'HERD Expenditures, 2007-2016'!$C$2:$N$630,8,FALSE)</f>
        <v>1028</v>
      </c>
      <c r="Y13" s="25">
        <f>VLOOKUP(C13,'HERD Expenditures, 2007-2016'!$C$2:$N$630,9,FALSE)</f>
        <v>1067</v>
      </c>
      <c r="Z13" s="25">
        <f>VLOOKUP(C13,'HERD Expenditures, 2007-2016'!$C$2:$N$630,10,FALSE)</f>
        <v>1362</v>
      </c>
      <c r="AA13" s="25">
        <f>VLOOKUP(C13,'HERD Expenditures, 2007-2016'!$C$2:$N$630,11,FALSE)</f>
        <v>7691</v>
      </c>
      <c r="AB13" s="25">
        <f>VLOOKUP(C13,'HERD Expenditures, 2007-2016'!$C$2:$N$630,12,FALSE)</f>
        <v>6275</v>
      </c>
      <c r="AC13" s="45">
        <f t="shared" si="0"/>
        <v>19.666666666666668</v>
      </c>
      <c r="AD13" s="21">
        <v>1239334</v>
      </c>
      <c r="AE13" s="21">
        <v>14325377</v>
      </c>
    </row>
    <row r="14" spans="1:31" x14ac:dyDescent="0.25">
      <c r="A14" s="25" t="s">
        <v>85</v>
      </c>
      <c r="B14" s="25" t="s">
        <v>5</v>
      </c>
      <c r="C14" s="25" t="s">
        <v>650</v>
      </c>
      <c r="D14" s="25" t="s">
        <v>782</v>
      </c>
      <c r="E14" s="25">
        <v>7338</v>
      </c>
      <c r="F14" s="25">
        <v>343</v>
      </c>
      <c r="G14" s="25">
        <v>6995</v>
      </c>
      <c r="H14" s="25">
        <v>388</v>
      </c>
      <c r="I14" s="25">
        <v>7221</v>
      </c>
      <c r="J14" s="25">
        <v>342</v>
      </c>
      <c r="K14" s="25">
        <v>6879</v>
      </c>
      <c r="L14" s="25">
        <v>379</v>
      </c>
      <c r="M14" s="25">
        <v>7552</v>
      </c>
      <c r="N14" s="25">
        <v>363</v>
      </c>
      <c r="O14" s="25">
        <v>7189</v>
      </c>
      <c r="P14" s="25">
        <v>333</v>
      </c>
      <c r="Q14" s="25">
        <v>7822</v>
      </c>
      <c r="R14" s="25">
        <v>366</v>
      </c>
      <c r="S14" s="25">
        <v>7456</v>
      </c>
      <c r="T14" s="25">
        <v>368</v>
      </c>
      <c r="U14" s="25">
        <v>7593</v>
      </c>
      <c r="V14" s="25">
        <v>389</v>
      </c>
      <c r="W14" s="25">
        <v>7204</v>
      </c>
      <c r="X14" s="25">
        <f>VLOOKUP(C14,'HERD Expenditures, 2007-2016'!$C$2:$N$630,8,FALSE)</f>
        <v>351395</v>
      </c>
      <c r="Y14" s="25">
        <f>VLOOKUP(C14,'HERD Expenditures, 2007-2016'!$C$2:$N$630,9,FALSE)</f>
        <v>350225</v>
      </c>
      <c r="Z14" s="25">
        <f>VLOOKUP(C14,'HERD Expenditures, 2007-2016'!$C$2:$N$630,10,FALSE)</f>
        <v>355471</v>
      </c>
      <c r="AA14" s="25">
        <f>VLOOKUP(C14,'HERD Expenditures, 2007-2016'!$C$2:$N$630,11,FALSE)</f>
        <v>374264</v>
      </c>
      <c r="AB14" s="25">
        <f>VLOOKUP(C14,'HERD Expenditures, 2007-2016'!$C$2:$N$630,12,FALSE)</f>
        <v>410345</v>
      </c>
      <c r="AC14" s="45">
        <f t="shared" ref="AC14:AC77" si="1">W14/V14</f>
        <v>18.519280205655527</v>
      </c>
      <c r="AD14" s="21">
        <v>697430</v>
      </c>
      <c r="AE14" s="21">
        <v>14325377</v>
      </c>
    </row>
    <row r="15" spans="1:31" hidden="1" x14ac:dyDescent="0.25">
      <c r="A15" s="25" t="s">
        <v>23</v>
      </c>
      <c r="B15" s="25" t="s">
        <v>5</v>
      </c>
      <c r="C15" s="25" t="s">
        <v>458</v>
      </c>
      <c r="D15" s="25" t="s">
        <v>897</v>
      </c>
      <c r="E15" s="25">
        <v>509</v>
      </c>
      <c r="F15" s="25">
        <v>32</v>
      </c>
      <c r="G15" s="25">
        <v>477</v>
      </c>
      <c r="H15" s="25">
        <v>17</v>
      </c>
      <c r="I15" s="25">
        <v>22</v>
      </c>
      <c r="J15" s="25">
        <v>2</v>
      </c>
      <c r="K15" s="25">
        <v>20</v>
      </c>
      <c r="L15" s="25">
        <v>0</v>
      </c>
      <c r="M15" s="25">
        <v>631</v>
      </c>
      <c r="N15" s="25">
        <v>37</v>
      </c>
      <c r="O15" s="25">
        <v>594</v>
      </c>
      <c r="P15" s="25">
        <v>14</v>
      </c>
      <c r="Q15" s="25">
        <v>647</v>
      </c>
      <c r="R15" s="25">
        <v>39</v>
      </c>
      <c r="S15" s="25">
        <v>608</v>
      </c>
      <c r="T15" s="25">
        <v>15</v>
      </c>
      <c r="U15" s="25">
        <v>647</v>
      </c>
      <c r="V15" s="25">
        <v>36</v>
      </c>
      <c r="W15" s="25">
        <v>611</v>
      </c>
      <c r="X15" s="25" t="str">
        <f>VLOOKUP(C15,'HERD Expenditures, 2007-2016'!$C$2:$N$630,8,FALSE)</f>
        <v>na</v>
      </c>
      <c r="Y15" s="25" t="str">
        <f>VLOOKUP(C15,'HERD Expenditures, 2007-2016'!$C$2:$N$630,9,FALSE)</f>
        <v>na</v>
      </c>
      <c r="Z15" s="25">
        <f>VLOOKUP(C15,'HERD Expenditures, 2007-2016'!$C$2:$N$630,10,FALSE)</f>
        <v>412851</v>
      </c>
      <c r="AA15" s="25">
        <f>VLOOKUP(C15,'HERD Expenditures, 2007-2016'!$C$2:$N$630,11,FALSE)</f>
        <v>295313</v>
      </c>
      <c r="AB15" s="25">
        <f>VLOOKUP(C15,'HERD Expenditures, 2007-2016'!$C$2:$N$630,12,FALSE)</f>
        <v>316680</v>
      </c>
      <c r="AC15" s="45">
        <f t="shared" si="1"/>
        <v>16.972222222222221</v>
      </c>
      <c r="AD15" s="21">
        <v>49525</v>
      </c>
      <c r="AE15" s="21">
        <v>7998994</v>
      </c>
    </row>
    <row r="16" spans="1:31" hidden="1" x14ac:dyDescent="0.25">
      <c r="A16" s="25" t="s">
        <v>85</v>
      </c>
      <c r="B16" s="25" t="s">
        <v>5</v>
      </c>
      <c r="C16" s="25" t="s">
        <v>420</v>
      </c>
      <c r="D16" s="25" t="s">
        <v>905</v>
      </c>
      <c r="E16" s="25">
        <v>553</v>
      </c>
      <c r="F16" s="25">
        <v>33</v>
      </c>
      <c r="G16" s="25">
        <v>520</v>
      </c>
      <c r="H16" s="25">
        <v>1</v>
      </c>
      <c r="I16" s="25">
        <v>535</v>
      </c>
      <c r="J16" s="25">
        <v>25</v>
      </c>
      <c r="K16" s="25">
        <v>510</v>
      </c>
      <c r="L16" s="25">
        <v>0</v>
      </c>
      <c r="M16" s="25">
        <v>498</v>
      </c>
      <c r="N16" s="25">
        <v>22</v>
      </c>
      <c r="O16" s="25">
        <v>476</v>
      </c>
      <c r="P16" s="25">
        <v>0</v>
      </c>
      <c r="Q16" s="25">
        <v>471</v>
      </c>
      <c r="R16" s="25">
        <v>23</v>
      </c>
      <c r="S16" s="25">
        <v>448</v>
      </c>
      <c r="T16" s="25">
        <v>0</v>
      </c>
      <c r="U16" s="25">
        <v>466</v>
      </c>
      <c r="V16" s="25">
        <v>26</v>
      </c>
      <c r="W16" s="25">
        <v>440</v>
      </c>
      <c r="X16" s="25">
        <f>VLOOKUP(C16,'HERD Expenditures, 2007-2016'!$C$2:$N$630,8,FALSE)</f>
        <v>1996</v>
      </c>
      <c r="Y16" s="25">
        <f>VLOOKUP(C16,'HERD Expenditures, 2007-2016'!$C$2:$N$630,9,FALSE)</f>
        <v>2613</v>
      </c>
      <c r="Z16" s="25">
        <f>VLOOKUP(C16,'HERD Expenditures, 2007-2016'!$C$2:$N$630,10,FALSE)</f>
        <v>2210</v>
      </c>
      <c r="AA16" s="25">
        <f>VLOOKUP(C16,'HERD Expenditures, 2007-2016'!$C$2:$N$630,11,FALSE)</f>
        <v>1801</v>
      </c>
      <c r="AB16" s="25">
        <f>VLOOKUP(C16,'HERD Expenditures, 2007-2016'!$C$2:$N$630,12,FALSE)</f>
        <v>2267</v>
      </c>
      <c r="AC16" s="45">
        <f t="shared" si="1"/>
        <v>16.923076923076923</v>
      </c>
      <c r="AD16" s="21">
        <v>2559666</v>
      </c>
      <c r="AE16" s="21">
        <v>2239817</v>
      </c>
    </row>
    <row r="17" spans="1:31" x14ac:dyDescent="0.25">
      <c r="A17" s="25" t="s">
        <v>27</v>
      </c>
      <c r="B17" s="25" t="s">
        <v>5</v>
      </c>
      <c r="C17" s="25" t="s">
        <v>483</v>
      </c>
      <c r="D17" s="25" t="s">
        <v>875</v>
      </c>
      <c r="E17" s="25">
        <v>244</v>
      </c>
      <c r="F17" s="25">
        <v>40</v>
      </c>
      <c r="G17" s="25">
        <v>204</v>
      </c>
      <c r="H17" s="25">
        <v>0</v>
      </c>
      <c r="I17" s="25">
        <v>172</v>
      </c>
      <c r="J17" s="25">
        <v>33</v>
      </c>
      <c r="K17" s="25">
        <v>139</v>
      </c>
      <c r="L17" s="25">
        <v>0</v>
      </c>
      <c r="M17" s="25">
        <v>143</v>
      </c>
      <c r="N17" s="25">
        <v>27</v>
      </c>
      <c r="O17" s="25">
        <v>116</v>
      </c>
      <c r="P17" s="25">
        <v>0</v>
      </c>
      <c r="Q17" s="25">
        <v>228</v>
      </c>
      <c r="R17" s="25">
        <v>46</v>
      </c>
      <c r="S17" s="25">
        <v>182</v>
      </c>
      <c r="T17" s="25">
        <v>0</v>
      </c>
      <c r="U17" s="25">
        <v>878</v>
      </c>
      <c r="V17" s="25">
        <v>50</v>
      </c>
      <c r="W17" s="25">
        <v>828</v>
      </c>
      <c r="X17" s="25">
        <f>VLOOKUP(C17,'HERD Expenditures, 2007-2016'!$C$2:$N$630,8,FALSE)</f>
        <v>9510</v>
      </c>
      <c r="Y17" s="25">
        <f>VLOOKUP(C17,'HERD Expenditures, 2007-2016'!$C$2:$N$630,9,FALSE)</f>
        <v>8025</v>
      </c>
      <c r="Z17" s="25">
        <f>VLOOKUP(C17,'HERD Expenditures, 2007-2016'!$C$2:$N$630,10,FALSE)</f>
        <v>8306</v>
      </c>
      <c r="AA17" s="25">
        <f>VLOOKUP(C17,'HERD Expenditures, 2007-2016'!$C$2:$N$630,11,FALSE)</f>
        <v>11218</v>
      </c>
      <c r="AB17" s="25">
        <f>VLOOKUP(C17,'HERD Expenditures, 2007-2016'!$C$2:$N$630,12,FALSE)</f>
        <v>16143</v>
      </c>
      <c r="AC17" s="45">
        <f t="shared" si="1"/>
        <v>16.559999999999999</v>
      </c>
      <c r="AD17" s="21">
        <v>69714</v>
      </c>
      <c r="AE17" s="21">
        <v>2660503</v>
      </c>
    </row>
    <row r="18" spans="1:31" hidden="1" x14ac:dyDescent="0.25">
      <c r="A18" s="25" t="s">
        <v>111</v>
      </c>
      <c r="B18" s="25" t="s">
        <v>5</v>
      </c>
      <c r="C18" s="25" t="s">
        <v>406</v>
      </c>
      <c r="D18" s="25" t="s">
        <v>908</v>
      </c>
      <c r="E18" s="25">
        <v>374</v>
      </c>
      <c r="F18" s="25">
        <v>34</v>
      </c>
      <c r="G18" s="25">
        <v>340</v>
      </c>
      <c r="H18" s="25">
        <v>0</v>
      </c>
      <c r="I18" s="25">
        <v>310</v>
      </c>
      <c r="J18" s="25">
        <v>37</v>
      </c>
      <c r="K18" s="25">
        <v>273</v>
      </c>
      <c r="L18" s="25">
        <v>0</v>
      </c>
      <c r="M18" s="25">
        <v>375</v>
      </c>
      <c r="N18" s="25">
        <v>37</v>
      </c>
      <c r="O18" s="25">
        <v>338</v>
      </c>
      <c r="P18" s="25">
        <v>0</v>
      </c>
      <c r="Q18" s="25">
        <v>454</v>
      </c>
      <c r="R18" s="25">
        <v>37</v>
      </c>
      <c r="S18" s="25">
        <v>417</v>
      </c>
      <c r="T18" s="25">
        <v>0</v>
      </c>
      <c r="U18" s="25">
        <v>418</v>
      </c>
      <c r="V18" s="25">
        <v>24</v>
      </c>
      <c r="W18" s="25">
        <v>394</v>
      </c>
      <c r="X18" s="25">
        <f>VLOOKUP(C18,'HERD Expenditures, 2007-2016'!$C$2:$N$630,8,FALSE)</f>
        <v>2932</v>
      </c>
      <c r="Y18" s="25">
        <f>VLOOKUP(C18,'HERD Expenditures, 2007-2016'!$C$2:$N$630,9,FALSE)</f>
        <v>2912</v>
      </c>
      <c r="Z18" s="25">
        <f>VLOOKUP(C18,'HERD Expenditures, 2007-2016'!$C$2:$N$630,10,FALSE)</f>
        <v>3380</v>
      </c>
      <c r="AA18" s="25">
        <f>VLOOKUP(C18,'HERD Expenditures, 2007-2016'!$C$2:$N$630,11,FALSE)</f>
        <v>4192</v>
      </c>
      <c r="AB18" s="25">
        <f>VLOOKUP(C18,'HERD Expenditures, 2007-2016'!$C$2:$N$630,12,FALSE)</f>
        <v>3497</v>
      </c>
      <c r="AC18" s="45">
        <f t="shared" si="1"/>
        <v>16.416666666666668</v>
      </c>
      <c r="AD18" s="21">
        <v>2421578</v>
      </c>
      <c r="AE18" s="21">
        <v>3167329</v>
      </c>
    </row>
    <row r="19" spans="1:31" hidden="1" x14ac:dyDescent="0.25">
      <c r="A19" s="25" t="s">
        <v>23</v>
      </c>
      <c r="B19" s="25" t="s">
        <v>2</v>
      </c>
      <c r="C19" s="25" t="s">
        <v>330</v>
      </c>
      <c r="D19" s="25" t="s">
        <v>797</v>
      </c>
      <c r="E19" s="25">
        <v>209</v>
      </c>
      <c r="F19" s="25">
        <v>32</v>
      </c>
      <c r="G19" s="25">
        <v>177</v>
      </c>
      <c r="H19" s="25">
        <v>1</v>
      </c>
      <c r="I19" s="25">
        <v>220</v>
      </c>
      <c r="J19" s="25">
        <v>18</v>
      </c>
      <c r="K19" s="25">
        <v>202</v>
      </c>
      <c r="L19" s="25">
        <v>1</v>
      </c>
      <c r="M19" s="25">
        <v>213</v>
      </c>
      <c r="N19" s="25">
        <v>11</v>
      </c>
      <c r="O19" s="25">
        <v>202</v>
      </c>
      <c r="P19" s="25">
        <v>1</v>
      </c>
      <c r="Q19" s="25">
        <v>250</v>
      </c>
      <c r="R19" s="25">
        <v>11</v>
      </c>
      <c r="S19" s="25">
        <v>239</v>
      </c>
      <c r="T19" s="25">
        <v>0</v>
      </c>
      <c r="U19" s="25">
        <v>250</v>
      </c>
      <c r="V19" s="25">
        <v>15</v>
      </c>
      <c r="W19" s="25">
        <v>235</v>
      </c>
      <c r="X19" s="25">
        <f>VLOOKUP(C19,'HERD Expenditures, 2007-2016'!$C$2:$N$630,8,FALSE)</f>
        <v>3268</v>
      </c>
      <c r="Y19" s="25">
        <f>VLOOKUP(C19,'HERD Expenditures, 2007-2016'!$C$2:$N$630,9,FALSE)</f>
        <v>2704</v>
      </c>
      <c r="Z19" s="25">
        <f>VLOOKUP(C19,'HERD Expenditures, 2007-2016'!$C$2:$N$630,10,FALSE)</f>
        <v>2444</v>
      </c>
      <c r="AA19" s="25">
        <f>VLOOKUP(C19,'HERD Expenditures, 2007-2016'!$C$2:$N$630,11,FALSE)</f>
        <v>2721</v>
      </c>
      <c r="AB19" s="25">
        <f>VLOOKUP(C19,'HERD Expenditures, 2007-2016'!$C$2:$N$630,12,FALSE)</f>
        <v>3219</v>
      </c>
      <c r="AC19" s="45">
        <f t="shared" si="1"/>
        <v>15.666666666666666</v>
      </c>
      <c r="AD19" s="21">
        <v>2045647</v>
      </c>
      <c r="AE19" s="21">
        <v>14325377</v>
      </c>
    </row>
    <row r="20" spans="1:31" hidden="1" x14ac:dyDescent="0.25">
      <c r="A20" s="25" t="s">
        <v>85</v>
      </c>
      <c r="B20" s="25" t="s">
        <v>5</v>
      </c>
      <c r="C20" s="25" t="s">
        <v>306</v>
      </c>
      <c r="D20" s="25" t="s">
        <v>857</v>
      </c>
      <c r="E20" s="25">
        <v>226</v>
      </c>
      <c r="F20" s="25">
        <v>8</v>
      </c>
      <c r="G20" s="25">
        <v>218</v>
      </c>
      <c r="H20" s="25">
        <v>0</v>
      </c>
      <c r="I20" s="25">
        <v>174</v>
      </c>
      <c r="J20" s="25">
        <v>14</v>
      </c>
      <c r="K20" s="25">
        <v>160</v>
      </c>
      <c r="L20" s="25">
        <v>14</v>
      </c>
      <c r="M20" s="25">
        <v>176</v>
      </c>
      <c r="N20" s="25">
        <v>15</v>
      </c>
      <c r="O20" s="25">
        <v>161</v>
      </c>
      <c r="P20" s="25">
        <v>15</v>
      </c>
      <c r="Q20" s="25">
        <v>201</v>
      </c>
      <c r="R20" s="25">
        <v>14</v>
      </c>
      <c r="S20" s="25">
        <v>187</v>
      </c>
      <c r="T20" s="25">
        <v>1</v>
      </c>
      <c r="U20" s="25">
        <v>210</v>
      </c>
      <c r="V20" s="25">
        <v>13</v>
      </c>
      <c r="W20" s="25">
        <v>197</v>
      </c>
      <c r="X20" s="25">
        <f>VLOOKUP(C20,'HERD Expenditures, 2007-2016'!$C$2:$N$630,8,FALSE)</f>
        <v>3665</v>
      </c>
      <c r="Y20" s="25">
        <f>VLOOKUP(C20,'HERD Expenditures, 2007-2016'!$C$2:$N$630,9,FALSE)</f>
        <v>3688</v>
      </c>
      <c r="Z20" s="25">
        <f>VLOOKUP(C20,'HERD Expenditures, 2007-2016'!$C$2:$N$630,10,FALSE)</f>
        <v>4547</v>
      </c>
      <c r="AA20" s="25">
        <f>VLOOKUP(C20,'HERD Expenditures, 2007-2016'!$C$2:$N$630,11,FALSE)</f>
        <v>4320</v>
      </c>
      <c r="AB20" s="25">
        <f>VLOOKUP(C20,'HERD Expenditures, 2007-2016'!$C$2:$N$630,12,FALSE)</f>
        <v>5138</v>
      </c>
      <c r="AC20" s="45">
        <f t="shared" si="1"/>
        <v>15.153846153846153</v>
      </c>
      <c r="AD20" s="21">
        <v>92134</v>
      </c>
      <c r="AE20" s="21">
        <v>7777990</v>
      </c>
    </row>
    <row r="21" spans="1:31" hidden="1" x14ac:dyDescent="0.25">
      <c r="A21" s="25" t="s">
        <v>14</v>
      </c>
      <c r="B21" s="25" t="s">
        <v>2</v>
      </c>
      <c r="C21" s="25" t="s">
        <v>383</v>
      </c>
      <c r="D21" s="25" t="s">
        <v>734</v>
      </c>
      <c r="E21" s="25">
        <v>181</v>
      </c>
      <c r="F21" s="25">
        <v>75</v>
      </c>
      <c r="G21" s="25">
        <v>106</v>
      </c>
      <c r="H21" s="25">
        <v>4</v>
      </c>
      <c r="I21" s="25">
        <v>224</v>
      </c>
      <c r="J21" s="25">
        <v>43</v>
      </c>
      <c r="K21" s="25">
        <v>181</v>
      </c>
      <c r="L21" s="25">
        <v>4</v>
      </c>
      <c r="M21" s="25">
        <v>259</v>
      </c>
      <c r="N21" s="25">
        <v>19</v>
      </c>
      <c r="O21" s="25">
        <v>240</v>
      </c>
      <c r="P21" s="25">
        <v>0</v>
      </c>
      <c r="Q21" s="25">
        <v>268</v>
      </c>
      <c r="R21" s="25">
        <v>12</v>
      </c>
      <c r="S21" s="25">
        <v>256</v>
      </c>
      <c r="T21" s="25">
        <v>0</v>
      </c>
      <c r="U21" s="25">
        <v>366</v>
      </c>
      <c r="V21" s="25">
        <v>23</v>
      </c>
      <c r="W21" s="25">
        <v>343</v>
      </c>
      <c r="X21" s="25">
        <f>VLOOKUP(C21,'HERD Expenditures, 2007-2016'!$C$2:$N$630,8,FALSE)</f>
        <v>2246</v>
      </c>
      <c r="Y21" s="25">
        <f>VLOOKUP(C21,'HERD Expenditures, 2007-2016'!$C$2:$N$630,9,FALSE)</f>
        <v>3628</v>
      </c>
      <c r="Z21" s="25">
        <f>VLOOKUP(C21,'HERD Expenditures, 2007-2016'!$C$2:$N$630,10,FALSE)</f>
        <v>4713</v>
      </c>
      <c r="AA21" s="25">
        <f>VLOOKUP(C21,'HERD Expenditures, 2007-2016'!$C$2:$N$630,11,FALSE)</f>
        <v>3873</v>
      </c>
      <c r="AB21" s="25">
        <f>VLOOKUP(C21,'HERD Expenditures, 2007-2016'!$C$2:$N$630,12,FALSE)</f>
        <v>3267</v>
      </c>
      <c r="AC21" s="45">
        <f t="shared" si="1"/>
        <v>14.913043478260869</v>
      </c>
      <c r="AD21" s="21">
        <v>241065</v>
      </c>
      <c r="AE21" s="21">
        <v>3670284</v>
      </c>
    </row>
    <row r="22" spans="1:31" hidden="1" x14ac:dyDescent="0.25">
      <c r="A22" s="25" t="s">
        <v>90</v>
      </c>
      <c r="B22" s="25" t="s">
        <v>5</v>
      </c>
      <c r="C22" s="25" t="s">
        <v>336</v>
      </c>
      <c r="D22" s="25" t="s">
        <v>917</v>
      </c>
      <c r="E22" s="25">
        <v>565</v>
      </c>
      <c r="F22" s="25">
        <v>105</v>
      </c>
      <c r="G22" s="25">
        <v>460</v>
      </c>
      <c r="H22" s="25">
        <v>31</v>
      </c>
      <c r="I22" s="25">
        <v>497</v>
      </c>
      <c r="J22" s="25">
        <v>93</v>
      </c>
      <c r="K22" s="25">
        <v>404</v>
      </c>
      <c r="L22" s="25">
        <v>22</v>
      </c>
      <c r="M22" s="25">
        <v>19</v>
      </c>
      <c r="N22" s="25">
        <v>4</v>
      </c>
      <c r="O22" s="25">
        <v>15</v>
      </c>
      <c r="P22" s="25">
        <v>8</v>
      </c>
      <c r="Q22" s="25">
        <v>42</v>
      </c>
      <c r="R22" s="25">
        <v>10</v>
      </c>
      <c r="S22" s="25">
        <v>32</v>
      </c>
      <c r="T22" s="25">
        <v>5</v>
      </c>
      <c r="U22" s="25">
        <v>264</v>
      </c>
      <c r="V22" s="25">
        <v>17</v>
      </c>
      <c r="W22" s="25">
        <v>247</v>
      </c>
      <c r="X22" s="25">
        <f>VLOOKUP(C22,'HERD Expenditures, 2007-2016'!$C$2:$N$630,8,FALSE)</f>
        <v>22003</v>
      </c>
      <c r="Y22" s="25">
        <f>VLOOKUP(C22,'HERD Expenditures, 2007-2016'!$C$2:$N$630,9,FALSE)</f>
        <v>16009</v>
      </c>
      <c r="Z22" s="25">
        <f>VLOOKUP(C22,'HERD Expenditures, 2007-2016'!$C$2:$N$630,10,FALSE)</f>
        <v>9323</v>
      </c>
      <c r="AA22" s="25">
        <f>VLOOKUP(C22,'HERD Expenditures, 2007-2016'!$C$2:$N$630,11,FALSE)</f>
        <v>14495</v>
      </c>
      <c r="AB22" s="25">
        <f>VLOOKUP(C22,'HERD Expenditures, 2007-2016'!$C$2:$N$630,12,FALSE)</f>
        <v>11287</v>
      </c>
      <c r="AC22" s="45">
        <f t="shared" si="1"/>
        <v>14.529411764705882</v>
      </c>
      <c r="AD22" s="21">
        <v>1010970</v>
      </c>
      <c r="AE22" s="21">
        <v>14325377</v>
      </c>
    </row>
    <row r="23" spans="1:31" x14ac:dyDescent="0.25">
      <c r="A23" s="25" t="s">
        <v>50</v>
      </c>
      <c r="B23" s="25" t="s">
        <v>5</v>
      </c>
      <c r="C23" s="25" t="s">
        <v>538</v>
      </c>
      <c r="D23" s="25" t="s">
        <v>768</v>
      </c>
      <c r="E23" s="25">
        <v>174</v>
      </c>
      <c r="F23" s="25">
        <v>64</v>
      </c>
      <c r="G23" s="25">
        <v>110</v>
      </c>
      <c r="H23" s="25">
        <v>21</v>
      </c>
      <c r="I23" s="25">
        <v>1554</v>
      </c>
      <c r="J23" s="25">
        <v>91</v>
      </c>
      <c r="K23" s="25">
        <v>1463</v>
      </c>
      <c r="L23" s="25">
        <v>19</v>
      </c>
      <c r="M23" s="25">
        <v>1889</v>
      </c>
      <c r="N23" s="25">
        <v>92</v>
      </c>
      <c r="O23" s="25">
        <v>1797</v>
      </c>
      <c r="P23" s="25">
        <v>19</v>
      </c>
      <c r="Q23" s="25">
        <v>1561</v>
      </c>
      <c r="R23" s="25">
        <v>104</v>
      </c>
      <c r="S23" s="25">
        <v>1457</v>
      </c>
      <c r="T23" s="25">
        <v>19</v>
      </c>
      <c r="U23" s="25">
        <v>1572</v>
      </c>
      <c r="V23" s="25">
        <v>103</v>
      </c>
      <c r="W23" s="25">
        <v>1469</v>
      </c>
      <c r="X23" s="25">
        <f>VLOOKUP(C23,'HERD Expenditures, 2007-2016'!$C$2:$N$630,8,FALSE)</f>
        <v>52263</v>
      </c>
      <c r="Y23" s="25">
        <f>VLOOKUP(C23,'HERD Expenditures, 2007-2016'!$C$2:$N$630,9,FALSE)</f>
        <v>51149</v>
      </c>
      <c r="Z23" s="25">
        <f>VLOOKUP(C23,'HERD Expenditures, 2007-2016'!$C$2:$N$630,10,FALSE)</f>
        <v>46367</v>
      </c>
      <c r="AA23" s="25">
        <f>VLOOKUP(C23,'HERD Expenditures, 2007-2016'!$C$2:$N$630,11,FALSE)</f>
        <v>46522</v>
      </c>
      <c r="AB23" s="25">
        <f>VLOOKUP(C23,'HERD Expenditures, 2007-2016'!$C$2:$N$630,12,FALSE)</f>
        <v>45390</v>
      </c>
      <c r="AC23" s="45">
        <f t="shared" si="1"/>
        <v>14.262135922330097</v>
      </c>
      <c r="AD23" s="21">
        <v>241065</v>
      </c>
      <c r="AE23" s="21">
        <v>3670284</v>
      </c>
    </row>
    <row r="24" spans="1:31" hidden="1" x14ac:dyDescent="0.25">
      <c r="A24" s="25" t="s">
        <v>27</v>
      </c>
      <c r="B24" s="25" t="s">
        <v>5</v>
      </c>
      <c r="C24" s="25" t="s">
        <v>276</v>
      </c>
      <c r="D24" s="25" t="s">
        <v>700</v>
      </c>
      <c r="E24" s="25">
        <v>96</v>
      </c>
      <c r="F24" s="25">
        <v>14</v>
      </c>
      <c r="G24" s="25">
        <v>82</v>
      </c>
      <c r="H24" s="25">
        <v>0</v>
      </c>
      <c r="I24" s="25">
        <v>134</v>
      </c>
      <c r="J24" s="25">
        <v>20</v>
      </c>
      <c r="K24" s="25">
        <v>114</v>
      </c>
      <c r="L24" s="25">
        <v>0</v>
      </c>
      <c r="M24" s="25">
        <v>134</v>
      </c>
      <c r="N24" s="25">
        <v>20</v>
      </c>
      <c r="O24" s="25">
        <v>114</v>
      </c>
      <c r="P24" s="25">
        <v>0</v>
      </c>
      <c r="Q24" s="25">
        <v>164</v>
      </c>
      <c r="R24" s="25">
        <v>14</v>
      </c>
      <c r="S24" s="25">
        <v>150</v>
      </c>
      <c r="T24" s="25">
        <v>0</v>
      </c>
      <c r="U24" s="25">
        <v>167</v>
      </c>
      <c r="V24" s="25">
        <v>11</v>
      </c>
      <c r="W24" s="25">
        <v>156</v>
      </c>
      <c r="X24" s="25">
        <f>VLOOKUP(C24,'HERD Expenditures, 2007-2016'!$C$2:$N$630,8,FALSE)</f>
        <v>2894</v>
      </c>
      <c r="Y24" s="25">
        <f>VLOOKUP(C24,'HERD Expenditures, 2007-2016'!$C$2:$N$630,9,FALSE)</f>
        <v>4671</v>
      </c>
      <c r="Z24" s="25">
        <f>VLOOKUP(C24,'HERD Expenditures, 2007-2016'!$C$2:$N$630,10,FALSE)</f>
        <v>3614</v>
      </c>
      <c r="AA24" s="25">
        <f>VLOOKUP(C24,'HERD Expenditures, 2007-2016'!$C$2:$N$630,11,FALSE)</f>
        <v>2557</v>
      </c>
      <c r="AB24" s="25">
        <f>VLOOKUP(C24,'HERD Expenditures, 2007-2016'!$C$2:$N$630,12,FALSE)</f>
        <v>2790</v>
      </c>
      <c r="AC24" s="45">
        <f t="shared" si="1"/>
        <v>14.181818181818182</v>
      </c>
      <c r="AD24" s="21">
        <v>836802</v>
      </c>
      <c r="AE24" s="21">
        <v>4719985</v>
      </c>
    </row>
    <row r="25" spans="1:31" hidden="1" x14ac:dyDescent="0.25">
      <c r="A25" s="25" t="s">
        <v>3</v>
      </c>
      <c r="B25" s="25" t="s">
        <v>5</v>
      </c>
      <c r="C25" s="25" t="s">
        <v>370</v>
      </c>
      <c r="D25" s="25" t="s">
        <v>911</v>
      </c>
      <c r="E25" s="25">
        <v>337</v>
      </c>
      <c r="F25" s="25">
        <v>27</v>
      </c>
      <c r="G25" s="25">
        <v>310</v>
      </c>
      <c r="H25" s="25">
        <v>1</v>
      </c>
      <c r="I25" s="25">
        <v>249</v>
      </c>
      <c r="J25" s="25">
        <v>20</v>
      </c>
      <c r="K25" s="25">
        <v>229</v>
      </c>
      <c r="L25" s="25">
        <v>1</v>
      </c>
      <c r="M25" s="25">
        <v>308</v>
      </c>
      <c r="N25" s="25">
        <v>23</v>
      </c>
      <c r="O25" s="25">
        <v>285</v>
      </c>
      <c r="P25" s="25">
        <v>0</v>
      </c>
      <c r="Q25" s="25">
        <v>320</v>
      </c>
      <c r="R25" s="25">
        <v>31</v>
      </c>
      <c r="S25" s="25">
        <v>289</v>
      </c>
      <c r="T25" s="25">
        <v>0</v>
      </c>
      <c r="U25" s="25">
        <v>332</v>
      </c>
      <c r="V25" s="25">
        <v>22</v>
      </c>
      <c r="W25" s="25">
        <v>310</v>
      </c>
      <c r="X25" s="25">
        <f>VLOOKUP(C25,'HERD Expenditures, 2007-2016'!$C$2:$N$630,8,FALSE)</f>
        <v>3615</v>
      </c>
      <c r="Y25" s="25">
        <f>VLOOKUP(C25,'HERD Expenditures, 2007-2016'!$C$2:$N$630,9,FALSE)</f>
        <v>3678</v>
      </c>
      <c r="Z25" s="25">
        <f>VLOOKUP(C25,'HERD Expenditures, 2007-2016'!$C$2:$N$630,10,FALSE)</f>
        <v>3711</v>
      </c>
      <c r="AA25" s="25">
        <f>VLOOKUP(C25,'HERD Expenditures, 2007-2016'!$C$2:$N$630,11,FALSE)</f>
        <v>4032</v>
      </c>
      <c r="AB25" s="25">
        <f>VLOOKUP(C25,'HERD Expenditures, 2007-2016'!$C$2:$N$630,12,FALSE)</f>
        <v>3632</v>
      </c>
      <c r="AC25" s="45">
        <f t="shared" si="1"/>
        <v>14.090909090909092</v>
      </c>
      <c r="AD25" s="21">
        <v>8123112</v>
      </c>
      <c r="AE25" s="21">
        <v>7998994</v>
      </c>
    </row>
    <row r="26" spans="1:31" x14ac:dyDescent="0.25">
      <c r="A26" s="25" t="s">
        <v>32</v>
      </c>
      <c r="B26" s="25" t="s">
        <v>5</v>
      </c>
      <c r="C26" s="25" t="s">
        <v>550</v>
      </c>
      <c r="D26" s="25" t="s">
        <v>834</v>
      </c>
      <c r="E26" s="25">
        <v>2044</v>
      </c>
      <c r="F26" s="25">
        <v>331</v>
      </c>
      <c r="G26" s="25">
        <v>1713</v>
      </c>
      <c r="H26" s="25">
        <v>39</v>
      </c>
      <c r="I26" s="25">
        <v>1877</v>
      </c>
      <c r="J26" s="25">
        <v>216</v>
      </c>
      <c r="K26" s="25">
        <v>1661</v>
      </c>
      <c r="L26" s="25">
        <v>31</v>
      </c>
      <c r="M26" s="25">
        <v>1607</v>
      </c>
      <c r="N26" s="25">
        <v>216</v>
      </c>
      <c r="O26" s="25">
        <v>1391</v>
      </c>
      <c r="P26" s="25">
        <v>37</v>
      </c>
      <c r="Q26" s="25">
        <v>1739</v>
      </c>
      <c r="R26" s="25">
        <v>188</v>
      </c>
      <c r="S26" s="25">
        <v>1551</v>
      </c>
      <c r="T26" s="25">
        <v>45</v>
      </c>
      <c r="U26" s="25">
        <v>1757</v>
      </c>
      <c r="V26" s="25">
        <v>127</v>
      </c>
      <c r="W26" s="25">
        <v>1630</v>
      </c>
      <c r="X26" s="25">
        <f>VLOOKUP(C26,'HERD Expenditures, 2007-2016'!$C$2:$N$630,8,FALSE)</f>
        <v>79649</v>
      </c>
      <c r="Y26" s="25">
        <f>VLOOKUP(C26,'HERD Expenditures, 2007-2016'!$C$2:$N$630,9,FALSE)</f>
        <v>83249</v>
      </c>
      <c r="Z26" s="25">
        <f>VLOOKUP(C26,'HERD Expenditures, 2007-2016'!$C$2:$N$630,10,FALSE)</f>
        <v>79537</v>
      </c>
      <c r="AA26" s="25">
        <f>VLOOKUP(C26,'HERD Expenditures, 2007-2016'!$C$2:$N$630,11,FALSE)</f>
        <v>89418</v>
      </c>
      <c r="AB26" s="25">
        <f>VLOOKUP(C26,'HERD Expenditures, 2007-2016'!$C$2:$N$630,12,FALSE)</f>
        <v>91330</v>
      </c>
      <c r="AC26" s="45">
        <f t="shared" si="1"/>
        <v>12.834645669291339</v>
      </c>
      <c r="AD26" s="21">
        <v>120470</v>
      </c>
      <c r="AE26" s="21">
        <v>2253795</v>
      </c>
    </row>
    <row r="27" spans="1:31" hidden="1" x14ac:dyDescent="0.25">
      <c r="A27" s="25" t="s">
        <v>271</v>
      </c>
      <c r="B27" s="25" t="s">
        <v>5</v>
      </c>
      <c r="C27" s="25" t="s">
        <v>448</v>
      </c>
      <c r="D27" s="25" t="s">
        <v>772</v>
      </c>
      <c r="E27" s="25">
        <v>488</v>
      </c>
      <c r="F27" s="25">
        <v>31</v>
      </c>
      <c r="G27" s="25">
        <v>457</v>
      </c>
      <c r="H27" s="25">
        <v>0</v>
      </c>
      <c r="I27" s="25">
        <v>474</v>
      </c>
      <c r="J27" s="25">
        <v>69</v>
      </c>
      <c r="K27" s="25">
        <v>405</v>
      </c>
      <c r="L27" s="25">
        <v>2</v>
      </c>
      <c r="M27" s="25">
        <v>469</v>
      </c>
      <c r="N27" s="25">
        <v>69</v>
      </c>
      <c r="O27" s="25">
        <v>400</v>
      </c>
      <c r="P27" s="25">
        <v>3</v>
      </c>
      <c r="Q27" s="25">
        <v>474</v>
      </c>
      <c r="R27" s="25">
        <v>72</v>
      </c>
      <c r="S27" s="25">
        <v>402</v>
      </c>
      <c r="T27" s="25">
        <v>1</v>
      </c>
      <c r="U27" s="25">
        <v>579</v>
      </c>
      <c r="V27" s="25">
        <v>42</v>
      </c>
      <c r="W27" s="25">
        <v>537</v>
      </c>
      <c r="X27" s="25">
        <f>VLOOKUP(C27,'HERD Expenditures, 2007-2016'!$C$2:$N$630,8,FALSE)</f>
        <v>8376</v>
      </c>
      <c r="Y27" s="25">
        <f>VLOOKUP(C27,'HERD Expenditures, 2007-2016'!$C$2:$N$630,9,FALSE)</f>
        <v>9181</v>
      </c>
      <c r="Z27" s="25">
        <f>VLOOKUP(C27,'HERD Expenditures, 2007-2016'!$C$2:$N$630,10,FALSE)</f>
        <v>9222</v>
      </c>
      <c r="AA27" s="25">
        <f>VLOOKUP(C27,'HERD Expenditures, 2007-2016'!$C$2:$N$630,11,FALSE)</f>
        <v>9422</v>
      </c>
      <c r="AB27" s="25">
        <f>VLOOKUP(C27,'HERD Expenditures, 2007-2016'!$C$2:$N$630,12,FALSE)</f>
        <v>10459</v>
      </c>
      <c r="AC27" s="45">
        <f t="shared" si="1"/>
        <v>12.785714285714286</v>
      </c>
      <c r="AD27" s="21">
        <v>1094529</v>
      </c>
      <c r="AE27" s="21">
        <v>5306896</v>
      </c>
    </row>
    <row r="28" spans="1:31" hidden="1" x14ac:dyDescent="0.25">
      <c r="A28" s="25" t="s">
        <v>37</v>
      </c>
      <c r="B28" s="25" t="s">
        <v>2</v>
      </c>
      <c r="C28" s="25" t="s">
        <v>333</v>
      </c>
      <c r="D28" s="25" t="s">
        <v>709</v>
      </c>
      <c r="E28" s="25">
        <v>271</v>
      </c>
      <c r="F28" s="25">
        <v>22</v>
      </c>
      <c r="G28" s="25">
        <v>249</v>
      </c>
      <c r="H28" s="25">
        <v>3</v>
      </c>
      <c r="I28" s="25">
        <v>258</v>
      </c>
      <c r="J28" s="25">
        <v>28</v>
      </c>
      <c r="K28" s="25">
        <v>230</v>
      </c>
      <c r="L28" s="25">
        <v>5</v>
      </c>
      <c r="M28" s="25">
        <v>335</v>
      </c>
      <c r="N28" s="25">
        <v>31</v>
      </c>
      <c r="O28" s="25">
        <v>304</v>
      </c>
      <c r="P28" s="25">
        <v>4</v>
      </c>
      <c r="Q28" s="25">
        <v>316</v>
      </c>
      <c r="R28" s="25">
        <v>28</v>
      </c>
      <c r="S28" s="25">
        <v>288</v>
      </c>
      <c r="T28" s="25">
        <v>4</v>
      </c>
      <c r="U28" s="25">
        <v>259</v>
      </c>
      <c r="V28" s="25">
        <v>19</v>
      </c>
      <c r="W28" s="25">
        <v>240</v>
      </c>
      <c r="X28" s="25">
        <f>VLOOKUP(C28,'HERD Expenditures, 2007-2016'!$C$2:$N$630,8,FALSE)</f>
        <v>3281</v>
      </c>
      <c r="Y28" s="25">
        <f>VLOOKUP(C28,'HERD Expenditures, 2007-2016'!$C$2:$N$630,9,FALSE)</f>
        <v>3415</v>
      </c>
      <c r="Z28" s="25">
        <f>VLOOKUP(C28,'HERD Expenditures, 2007-2016'!$C$2:$N$630,10,FALSE)</f>
        <v>3528</v>
      </c>
      <c r="AA28" s="25">
        <f>VLOOKUP(C28,'HERD Expenditures, 2007-2016'!$C$2:$N$630,11,FALSE)</f>
        <v>2943</v>
      </c>
      <c r="AB28" s="25">
        <f>VLOOKUP(C28,'HERD Expenditures, 2007-2016'!$C$2:$N$630,12,FALSE)</f>
        <v>3211</v>
      </c>
      <c r="AC28" s="45">
        <f t="shared" si="1"/>
        <v>12.631578947368421</v>
      </c>
      <c r="AD28" s="21">
        <v>2045647</v>
      </c>
      <c r="AE28" s="21">
        <v>14325377</v>
      </c>
    </row>
    <row r="29" spans="1:31" x14ac:dyDescent="0.25">
      <c r="A29" s="25" t="s">
        <v>27</v>
      </c>
      <c r="B29" s="25" t="s">
        <v>5</v>
      </c>
      <c r="C29" s="25" t="s">
        <v>658</v>
      </c>
      <c r="D29" s="25" t="s">
        <v>704</v>
      </c>
      <c r="E29" s="25">
        <v>8191</v>
      </c>
      <c r="F29" s="25">
        <v>1297</v>
      </c>
      <c r="G29" s="25">
        <v>6894</v>
      </c>
      <c r="H29" s="25">
        <v>1379</v>
      </c>
      <c r="I29" s="25">
        <v>7952</v>
      </c>
      <c r="J29" s="25">
        <v>1360</v>
      </c>
      <c r="K29" s="25">
        <v>6592</v>
      </c>
      <c r="L29" s="25">
        <v>1361</v>
      </c>
      <c r="M29" s="25">
        <v>8159</v>
      </c>
      <c r="N29" s="25">
        <v>1352</v>
      </c>
      <c r="O29" s="25">
        <v>6807</v>
      </c>
      <c r="P29" s="25">
        <v>1368</v>
      </c>
      <c r="Q29" s="25">
        <v>8529</v>
      </c>
      <c r="R29" s="25">
        <v>1218</v>
      </c>
      <c r="S29" s="25">
        <v>7311</v>
      </c>
      <c r="T29" s="25">
        <v>1368</v>
      </c>
      <c r="U29" s="25">
        <v>8727</v>
      </c>
      <c r="V29" s="25">
        <v>642</v>
      </c>
      <c r="W29" s="25">
        <v>8085</v>
      </c>
      <c r="X29" s="25">
        <f>VLOOKUP(C29,'HERD Expenditures, 2007-2016'!$C$2:$N$630,8,FALSE)</f>
        <v>1032673</v>
      </c>
      <c r="Y29" s="25">
        <f>VLOOKUP(C29,'HERD Expenditures, 2007-2016'!$C$2:$N$630,9,FALSE)</f>
        <v>1042841</v>
      </c>
      <c r="Z29" s="25">
        <f>VLOOKUP(C29,'HERD Expenditures, 2007-2016'!$C$2:$N$630,10,FALSE)</f>
        <v>1084031</v>
      </c>
      <c r="AA29" s="25">
        <f>VLOOKUP(C29,'HERD Expenditures, 2007-2016'!$C$2:$N$630,11,FALSE)</f>
        <v>1126620</v>
      </c>
      <c r="AB29" s="25">
        <f>VLOOKUP(C29,'HERD Expenditures, 2007-2016'!$C$2:$N$630,12,FALSE)</f>
        <v>1294261</v>
      </c>
      <c r="AC29" s="45">
        <f t="shared" si="1"/>
        <v>12.593457943925234</v>
      </c>
      <c r="AD29" s="21">
        <v>2241972</v>
      </c>
      <c r="AE29" s="21">
        <v>3692490</v>
      </c>
    </row>
    <row r="30" spans="1:31" hidden="1" x14ac:dyDescent="0.25">
      <c r="A30" s="25" t="s">
        <v>63</v>
      </c>
      <c r="B30" s="25" t="s">
        <v>2</v>
      </c>
      <c r="C30" s="25" t="s">
        <v>368</v>
      </c>
      <c r="D30" s="25" t="s">
        <v>811</v>
      </c>
      <c r="E30" s="25">
        <v>351</v>
      </c>
      <c r="F30" s="25">
        <v>42</v>
      </c>
      <c r="G30" s="25">
        <v>309</v>
      </c>
      <c r="H30" s="25">
        <v>0</v>
      </c>
      <c r="I30" s="25">
        <v>308</v>
      </c>
      <c r="J30" s="25">
        <v>34</v>
      </c>
      <c r="K30" s="25">
        <v>274</v>
      </c>
      <c r="L30" s="25">
        <v>0</v>
      </c>
      <c r="M30" s="25">
        <v>263</v>
      </c>
      <c r="N30" s="25">
        <v>55</v>
      </c>
      <c r="O30" s="25">
        <v>208</v>
      </c>
      <c r="P30" s="25">
        <v>0</v>
      </c>
      <c r="Q30" s="25">
        <v>348</v>
      </c>
      <c r="R30" s="25">
        <v>31</v>
      </c>
      <c r="S30" s="25">
        <v>317</v>
      </c>
      <c r="T30" s="25">
        <v>0</v>
      </c>
      <c r="U30" s="25">
        <v>325</v>
      </c>
      <c r="V30" s="25">
        <v>24</v>
      </c>
      <c r="W30" s="25">
        <v>301</v>
      </c>
      <c r="X30" s="25">
        <f>VLOOKUP(C30,'HERD Expenditures, 2007-2016'!$C$2:$N$630,8,FALSE)</f>
        <v>10606</v>
      </c>
      <c r="Y30" s="25">
        <f>VLOOKUP(C30,'HERD Expenditures, 2007-2016'!$C$2:$N$630,9,FALSE)</f>
        <v>8789</v>
      </c>
      <c r="Z30" s="25">
        <f>VLOOKUP(C30,'HERD Expenditures, 2007-2016'!$C$2:$N$630,10,FALSE)</f>
        <v>9346</v>
      </c>
      <c r="AA30" s="25">
        <f>VLOOKUP(C30,'HERD Expenditures, 2007-2016'!$C$2:$N$630,11,FALSE)</f>
        <v>9588</v>
      </c>
      <c r="AB30" s="25">
        <f>VLOOKUP(C30,'HERD Expenditures, 2007-2016'!$C$2:$N$630,12,FALSE)</f>
        <v>12084</v>
      </c>
      <c r="AC30" s="45">
        <f t="shared" si="1"/>
        <v>12.541666666666666</v>
      </c>
      <c r="AD30" s="21">
        <v>335845</v>
      </c>
      <c r="AE30" s="21">
        <v>1503102</v>
      </c>
    </row>
    <row r="31" spans="1:31" x14ac:dyDescent="0.25">
      <c r="A31" s="25" t="s">
        <v>99</v>
      </c>
      <c r="B31" s="25" t="s">
        <v>5</v>
      </c>
      <c r="C31" s="25" t="s">
        <v>526</v>
      </c>
      <c r="D31" s="25" t="s">
        <v>786</v>
      </c>
      <c r="E31" s="25">
        <v>1480</v>
      </c>
      <c r="F31" s="25">
        <v>166</v>
      </c>
      <c r="G31" s="25">
        <v>1314</v>
      </c>
      <c r="H31" s="25">
        <v>72</v>
      </c>
      <c r="I31" s="25">
        <v>1459</v>
      </c>
      <c r="J31" s="25">
        <v>149</v>
      </c>
      <c r="K31" s="25">
        <v>1310</v>
      </c>
      <c r="L31" s="25">
        <v>71</v>
      </c>
      <c r="M31" s="25">
        <v>1430</v>
      </c>
      <c r="N31" s="25">
        <v>168</v>
      </c>
      <c r="O31" s="25">
        <v>1262</v>
      </c>
      <c r="P31" s="25">
        <v>59</v>
      </c>
      <c r="Q31" s="25">
        <v>1476</v>
      </c>
      <c r="R31" s="25">
        <v>113</v>
      </c>
      <c r="S31" s="25">
        <v>1363</v>
      </c>
      <c r="T31" s="25">
        <v>50</v>
      </c>
      <c r="U31" s="25">
        <v>1404</v>
      </c>
      <c r="V31" s="25">
        <v>106</v>
      </c>
      <c r="W31" s="25">
        <v>1298</v>
      </c>
      <c r="X31" s="25">
        <f>VLOOKUP(C31,'HERD Expenditures, 2007-2016'!$C$2:$N$630,8,FALSE)</f>
        <v>68480</v>
      </c>
      <c r="Y31" s="25">
        <f>VLOOKUP(C31,'HERD Expenditures, 2007-2016'!$C$2:$N$630,9,FALSE)</f>
        <v>67887</v>
      </c>
      <c r="Z31" s="25">
        <f>VLOOKUP(C31,'HERD Expenditures, 2007-2016'!$C$2:$N$630,10,FALSE)</f>
        <v>67171</v>
      </c>
      <c r="AA31" s="25">
        <f>VLOOKUP(C31,'HERD Expenditures, 2007-2016'!$C$2:$N$630,11,FALSE)</f>
        <v>67059</v>
      </c>
      <c r="AB31" s="25">
        <f>VLOOKUP(C31,'HERD Expenditures, 2007-2016'!$C$2:$N$630,12,FALSE)</f>
        <v>69136</v>
      </c>
      <c r="AC31" s="45">
        <f t="shared" si="1"/>
        <v>12.245283018867925</v>
      </c>
      <c r="AD31" s="21">
        <v>51175</v>
      </c>
      <c r="AE31" s="21">
        <v>3198718</v>
      </c>
    </row>
    <row r="32" spans="1:31" hidden="1" x14ac:dyDescent="0.25">
      <c r="A32" s="25" t="s">
        <v>23</v>
      </c>
      <c r="B32" s="25" t="s">
        <v>2</v>
      </c>
      <c r="C32" s="25" t="s">
        <v>155</v>
      </c>
      <c r="D32" s="25" t="s">
        <v>804</v>
      </c>
      <c r="E32" s="25">
        <v>127</v>
      </c>
      <c r="F32" s="25">
        <v>20</v>
      </c>
      <c r="G32" s="25">
        <v>107</v>
      </c>
      <c r="H32" s="25">
        <v>5</v>
      </c>
      <c r="I32" s="25">
        <v>143</v>
      </c>
      <c r="J32" s="25">
        <v>20</v>
      </c>
      <c r="K32" s="25">
        <v>123</v>
      </c>
      <c r="L32" s="25">
        <v>6</v>
      </c>
      <c r="M32" s="25">
        <v>151</v>
      </c>
      <c r="N32" s="25">
        <v>19</v>
      </c>
      <c r="O32" s="25">
        <v>132</v>
      </c>
      <c r="P32" s="25">
        <v>4</v>
      </c>
      <c r="Q32" s="25">
        <v>97</v>
      </c>
      <c r="R32" s="25">
        <v>13</v>
      </c>
      <c r="S32" s="25">
        <v>84</v>
      </c>
      <c r="T32" s="25">
        <v>4</v>
      </c>
      <c r="U32" s="25">
        <v>75</v>
      </c>
      <c r="V32" s="25">
        <v>6</v>
      </c>
      <c r="W32" s="25">
        <v>69</v>
      </c>
      <c r="X32" s="25">
        <f>VLOOKUP(C32,'HERD Expenditures, 2007-2016'!$C$2:$N$630,8,FALSE)</f>
        <v>1516</v>
      </c>
      <c r="Y32" s="25">
        <f>VLOOKUP(C32,'HERD Expenditures, 2007-2016'!$C$2:$N$630,9,FALSE)</f>
        <v>2402</v>
      </c>
      <c r="Z32" s="25">
        <f>VLOOKUP(C32,'HERD Expenditures, 2007-2016'!$C$2:$N$630,10,FALSE)</f>
        <v>1924</v>
      </c>
      <c r="AA32" s="25">
        <f>VLOOKUP(C32,'HERD Expenditures, 2007-2016'!$C$2:$N$630,11,FALSE)</f>
        <v>1560</v>
      </c>
      <c r="AB32" s="25">
        <f>VLOOKUP(C32,'HERD Expenditures, 2007-2016'!$C$2:$N$630,12,FALSE)</f>
        <v>2150</v>
      </c>
      <c r="AC32" s="45">
        <f t="shared" si="1"/>
        <v>11.5</v>
      </c>
      <c r="AD32" s="21">
        <v>4120166</v>
      </c>
      <c r="AE32" s="21">
        <v>5427549</v>
      </c>
    </row>
    <row r="33" spans="1:31" hidden="1" x14ac:dyDescent="0.25">
      <c r="A33" s="25" t="s">
        <v>37</v>
      </c>
      <c r="B33" s="25" t="s">
        <v>2</v>
      </c>
      <c r="C33" s="25" t="s">
        <v>233</v>
      </c>
      <c r="D33" s="25" t="s">
        <v>891</v>
      </c>
      <c r="E33" s="25">
        <v>152</v>
      </c>
      <c r="F33" s="25">
        <v>20</v>
      </c>
      <c r="G33" s="25">
        <v>132</v>
      </c>
      <c r="H33" s="25">
        <v>2</v>
      </c>
      <c r="I33" s="25">
        <v>124</v>
      </c>
      <c r="J33" s="25">
        <v>13</v>
      </c>
      <c r="K33" s="25">
        <v>111</v>
      </c>
      <c r="L33" s="25">
        <v>0</v>
      </c>
      <c r="M33" s="25">
        <v>158</v>
      </c>
      <c r="N33" s="25">
        <v>24</v>
      </c>
      <c r="O33" s="25">
        <v>134</v>
      </c>
      <c r="P33" s="25">
        <v>2</v>
      </c>
      <c r="Q33" s="25">
        <v>156</v>
      </c>
      <c r="R33" s="25">
        <v>14</v>
      </c>
      <c r="S33" s="25">
        <v>142</v>
      </c>
      <c r="T33" s="25">
        <v>2</v>
      </c>
      <c r="U33" s="25">
        <v>134</v>
      </c>
      <c r="V33" s="25">
        <v>11</v>
      </c>
      <c r="W33" s="25">
        <v>123</v>
      </c>
      <c r="X33" s="25">
        <f>VLOOKUP(C33,'HERD Expenditures, 2007-2016'!$C$2:$N$630,8,FALSE)</f>
        <v>2167</v>
      </c>
      <c r="Y33" s="25">
        <f>VLOOKUP(C33,'HERD Expenditures, 2007-2016'!$C$2:$N$630,9,FALSE)</f>
        <v>1570</v>
      </c>
      <c r="Z33" s="25">
        <f>VLOOKUP(C33,'HERD Expenditures, 2007-2016'!$C$2:$N$630,10,FALSE)</f>
        <v>1612</v>
      </c>
      <c r="AA33" s="25">
        <f>VLOOKUP(C33,'HERD Expenditures, 2007-2016'!$C$2:$N$630,11,FALSE)</f>
        <v>1492</v>
      </c>
      <c r="AB33" s="25">
        <f>VLOOKUP(C33,'HERD Expenditures, 2007-2016'!$C$2:$N$630,12,FALSE)</f>
        <v>1332</v>
      </c>
      <c r="AC33" s="45">
        <f t="shared" si="1"/>
        <v>11.181818181818182</v>
      </c>
      <c r="AD33" s="21">
        <v>310979</v>
      </c>
      <c r="AE33" s="21">
        <v>2295186</v>
      </c>
    </row>
    <row r="34" spans="1:31" hidden="1" x14ac:dyDescent="0.25">
      <c r="A34" s="25" t="s">
        <v>32</v>
      </c>
      <c r="B34" s="25" t="s">
        <v>5</v>
      </c>
      <c r="C34" s="25" t="s">
        <v>149</v>
      </c>
      <c r="D34" s="25" t="s">
        <v>936</v>
      </c>
      <c r="E34" s="25">
        <v>35</v>
      </c>
      <c r="F34" s="25">
        <v>15</v>
      </c>
      <c r="G34" s="25">
        <v>20</v>
      </c>
      <c r="H34" s="25">
        <v>0</v>
      </c>
      <c r="I34" s="25">
        <v>45</v>
      </c>
      <c r="J34" s="25">
        <v>23</v>
      </c>
      <c r="K34" s="25">
        <v>22</v>
      </c>
      <c r="L34" s="25">
        <v>0</v>
      </c>
      <c r="M34" s="25">
        <v>68</v>
      </c>
      <c r="N34" s="25">
        <v>5</v>
      </c>
      <c r="O34" s="25">
        <v>63</v>
      </c>
      <c r="P34" s="25">
        <v>0</v>
      </c>
      <c r="Q34" s="25">
        <v>73</v>
      </c>
      <c r="R34" s="25">
        <v>6</v>
      </c>
      <c r="S34" s="25">
        <v>67</v>
      </c>
      <c r="T34" s="25">
        <v>0</v>
      </c>
      <c r="U34" s="25">
        <v>73</v>
      </c>
      <c r="V34" s="25">
        <v>6</v>
      </c>
      <c r="W34" s="25">
        <v>67</v>
      </c>
      <c r="X34" s="25">
        <f>VLOOKUP(C34,'HERD Expenditures, 2007-2016'!$C$2:$N$630,8,FALSE)</f>
        <v>1707</v>
      </c>
      <c r="Y34" s="25">
        <f>VLOOKUP(C34,'HERD Expenditures, 2007-2016'!$C$2:$N$630,9,FALSE)</f>
        <v>1146</v>
      </c>
      <c r="Z34" s="25">
        <f>VLOOKUP(C34,'HERD Expenditures, 2007-2016'!$C$2:$N$630,10,FALSE)</f>
        <v>1532</v>
      </c>
      <c r="AA34" s="25">
        <f>VLOOKUP(C34,'HERD Expenditures, 2007-2016'!$C$2:$N$630,11,FALSE)</f>
        <v>1725</v>
      </c>
      <c r="AB34" s="25">
        <f>VLOOKUP(C34,'HERD Expenditures, 2007-2016'!$C$2:$N$630,12,FALSE)</f>
        <v>1561</v>
      </c>
      <c r="AC34" s="45">
        <f t="shared" si="1"/>
        <v>11.166666666666666</v>
      </c>
      <c r="AD34" s="21">
        <v>8123112</v>
      </c>
      <c r="AE34" s="21">
        <v>3558619</v>
      </c>
    </row>
    <row r="35" spans="1:31" x14ac:dyDescent="0.25">
      <c r="A35" s="25" t="s">
        <v>32</v>
      </c>
      <c r="B35" s="25" t="s">
        <v>5</v>
      </c>
      <c r="C35" s="25" t="s">
        <v>603</v>
      </c>
      <c r="D35" s="25" t="s">
        <v>795</v>
      </c>
      <c r="E35" s="25">
        <v>3227</v>
      </c>
      <c r="F35" s="25">
        <v>322</v>
      </c>
      <c r="G35" s="25">
        <v>2905</v>
      </c>
      <c r="H35" s="25">
        <v>75</v>
      </c>
      <c r="I35" s="25">
        <v>3315</v>
      </c>
      <c r="J35" s="25">
        <v>325</v>
      </c>
      <c r="K35" s="25">
        <v>2990</v>
      </c>
      <c r="L35" s="25">
        <v>101</v>
      </c>
      <c r="M35" s="25">
        <v>3398</v>
      </c>
      <c r="N35" s="25">
        <v>316</v>
      </c>
      <c r="O35" s="25">
        <v>3082</v>
      </c>
      <c r="P35" s="25">
        <v>114</v>
      </c>
      <c r="Q35" s="25">
        <v>3667</v>
      </c>
      <c r="R35" s="25">
        <v>290</v>
      </c>
      <c r="S35" s="25">
        <v>3377</v>
      </c>
      <c r="T35" s="25">
        <v>121</v>
      </c>
      <c r="U35" s="25">
        <v>3702</v>
      </c>
      <c r="V35" s="25">
        <v>308</v>
      </c>
      <c r="W35" s="25">
        <v>3394</v>
      </c>
      <c r="X35" s="25">
        <f>VLOOKUP(C35,'HERD Expenditures, 2007-2016'!$C$2:$N$630,8,FALSE)</f>
        <v>138026</v>
      </c>
      <c r="Y35" s="25">
        <f>VLOOKUP(C35,'HERD Expenditures, 2007-2016'!$C$2:$N$630,9,FALSE)</f>
        <v>142676</v>
      </c>
      <c r="Z35" s="25">
        <f>VLOOKUP(C35,'HERD Expenditures, 2007-2016'!$C$2:$N$630,10,FALSE)</f>
        <v>159308</v>
      </c>
      <c r="AA35" s="25">
        <f>VLOOKUP(C35,'HERD Expenditures, 2007-2016'!$C$2:$N$630,11,FALSE)</f>
        <v>163897</v>
      </c>
      <c r="AB35" s="25">
        <f>VLOOKUP(C35,'HERD Expenditures, 2007-2016'!$C$2:$N$630,12,FALSE)</f>
        <v>172521</v>
      </c>
      <c r="AC35" s="45">
        <f t="shared" si="1"/>
        <v>11.019480519480519</v>
      </c>
      <c r="AD35" s="21">
        <v>1223383</v>
      </c>
      <c r="AE35" s="21">
        <v>2442316</v>
      </c>
    </row>
    <row r="36" spans="1:31" hidden="1" x14ac:dyDescent="0.25">
      <c r="A36" s="25" t="s">
        <v>48</v>
      </c>
      <c r="B36" s="25" t="s">
        <v>2</v>
      </c>
      <c r="C36" s="25" t="s">
        <v>193</v>
      </c>
      <c r="D36" s="25" t="s">
        <v>901</v>
      </c>
      <c r="E36" s="25">
        <v>128</v>
      </c>
      <c r="F36" s="25">
        <v>13</v>
      </c>
      <c r="G36" s="25">
        <v>115</v>
      </c>
      <c r="H36" s="25">
        <v>0</v>
      </c>
      <c r="I36" s="25">
        <v>111</v>
      </c>
      <c r="J36" s="25">
        <v>19</v>
      </c>
      <c r="K36" s="25">
        <v>92</v>
      </c>
      <c r="L36" s="25">
        <v>4</v>
      </c>
      <c r="M36" s="25">
        <v>98</v>
      </c>
      <c r="N36" s="25">
        <v>14</v>
      </c>
      <c r="O36" s="25">
        <v>84</v>
      </c>
      <c r="P36" s="25">
        <v>5</v>
      </c>
      <c r="Q36" s="25">
        <v>92</v>
      </c>
      <c r="R36" s="25">
        <v>13</v>
      </c>
      <c r="S36" s="25">
        <v>79</v>
      </c>
      <c r="T36" s="25">
        <v>0</v>
      </c>
      <c r="U36" s="25">
        <v>96</v>
      </c>
      <c r="V36" s="25">
        <v>8</v>
      </c>
      <c r="W36" s="25">
        <v>88</v>
      </c>
      <c r="X36" s="25">
        <f>VLOOKUP(C36,'HERD Expenditures, 2007-2016'!$C$2:$N$630,8,FALSE)</f>
        <v>5255</v>
      </c>
      <c r="Y36" s="25">
        <f>VLOOKUP(C36,'HERD Expenditures, 2007-2016'!$C$2:$N$630,9,FALSE)</f>
        <v>2661</v>
      </c>
      <c r="Z36" s="25">
        <f>VLOOKUP(C36,'HERD Expenditures, 2007-2016'!$C$2:$N$630,10,FALSE)</f>
        <v>1818</v>
      </c>
      <c r="AA36" s="25">
        <f>VLOOKUP(C36,'HERD Expenditures, 2007-2016'!$C$2:$N$630,11,FALSE)</f>
        <v>1255</v>
      </c>
      <c r="AB36" s="25">
        <f>VLOOKUP(C36,'HERD Expenditures, 2007-2016'!$C$2:$N$630,12,FALSE)</f>
        <v>1772</v>
      </c>
      <c r="AC36" s="45">
        <f t="shared" si="1"/>
        <v>11</v>
      </c>
      <c r="AD36" s="21">
        <v>59932</v>
      </c>
      <c r="AE36" s="21">
        <v>3692490</v>
      </c>
    </row>
    <row r="37" spans="1:31" hidden="1" x14ac:dyDescent="0.25">
      <c r="A37" s="25" t="s">
        <v>32</v>
      </c>
      <c r="B37" s="25" t="s">
        <v>5</v>
      </c>
      <c r="C37" s="25" t="s">
        <v>170</v>
      </c>
      <c r="D37" s="25" t="s">
        <v>868</v>
      </c>
      <c r="E37" s="25">
        <v>81</v>
      </c>
      <c r="F37" s="25">
        <v>5</v>
      </c>
      <c r="G37" s="25">
        <v>76</v>
      </c>
      <c r="H37" s="25">
        <v>0</v>
      </c>
      <c r="I37" s="25">
        <v>82</v>
      </c>
      <c r="J37" s="25">
        <v>6</v>
      </c>
      <c r="K37" s="25">
        <v>76</v>
      </c>
      <c r="L37" s="25">
        <v>0</v>
      </c>
      <c r="M37" s="25">
        <v>84</v>
      </c>
      <c r="N37" s="25">
        <v>7</v>
      </c>
      <c r="O37" s="25">
        <v>77</v>
      </c>
      <c r="P37" s="25">
        <v>0</v>
      </c>
      <c r="Q37" s="25">
        <v>82</v>
      </c>
      <c r="R37" s="25">
        <v>4</v>
      </c>
      <c r="S37" s="25">
        <v>78</v>
      </c>
      <c r="T37" s="25">
        <v>0</v>
      </c>
      <c r="U37" s="25">
        <v>84</v>
      </c>
      <c r="V37" s="25">
        <v>7</v>
      </c>
      <c r="W37" s="25">
        <v>77</v>
      </c>
      <c r="X37" s="25">
        <f>VLOOKUP(C37,'HERD Expenditures, 2007-2016'!$C$2:$N$630,8,FALSE)</f>
        <v>2375</v>
      </c>
      <c r="Y37" s="25">
        <f>VLOOKUP(C37,'HERD Expenditures, 2007-2016'!$C$2:$N$630,9,FALSE)</f>
        <v>2159</v>
      </c>
      <c r="Z37" s="25">
        <f>VLOOKUP(C37,'HERD Expenditures, 2007-2016'!$C$2:$N$630,10,FALSE)</f>
        <v>2528</v>
      </c>
      <c r="AA37" s="25">
        <f>VLOOKUP(C37,'HERD Expenditures, 2007-2016'!$C$2:$N$630,11,FALSE)</f>
        <v>2204</v>
      </c>
      <c r="AB37" s="25">
        <f>VLOOKUP(C37,'HERD Expenditures, 2007-2016'!$C$2:$N$630,12,FALSE)</f>
        <v>2015</v>
      </c>
      <c r="AC37" s="45">
        <f t="shared" si="1"/>
        <v>11</v>
      </c>
      <c r="AD37" s="21">
        <v>2421578</v>
      </c>
      <c r="AE37" s="21">
        <v>3167329</v>
      </c>
    </row>
    <row r="38" spans="1:31" hidden="1" x14ac:dyDescent="0.25">
      <c r="A38" s="25" t="s">
        <v>32</v>
      </c>
      <c r="B38" s="25" t="s">
        <v>5</v>
      </c>
      <c r="C38" s="25" t="s">
        <v>463</v>
      </c>
      <c r="D38" s="25" t="s">
        <v>868</v>
      </c>
      <c r="E38" s="25">
        <v>697</v>
      </c>
      <c r="F38" s="25">
        <v>75</v>
      </c>
      <c r="G38" s="25">
        <v>622</v>
      </c>
      <c r="H38" s="25">
        <v>183</v>
      </c>
      <c r="I38" s="25">
        <v>700</v>
      </c>
      <c r="J38" s="25">
        <v>92</v>
      </c>
      <c r="K38" s="25">
        <v>608</v>
      </c>
      <c r="L38" s="25">
        <v>209</v>
      </c>
      <c r="M38" s="25">
        <v>564</v>
      </c>
      <c r="N38" s="25">
        <v>65</v>
      </c>
      <c r="O38" s="25">
        <v>499</v>
      </c>
      <c r="P38" s="25">
        <v>142</v>
      </c>
      <c r="Q38" s="25">
        <v>692</v>
      </c>
      <c r="R38" s="25">
        <v>67</v>
      </c>
      <c r="S38" s="25">
        <v>625</v>
      </c>
      <c r="T38" s="25">
        <v>196</v>
      </c>
      <c r="U38" s="25">
        <v>691</v>
      </c>
      <c r="V38" s="25">
        <v>59</v>
      </c>
      <c r="W38" s="25">
        <v>632</v>
      </c>
      <c r="X38" s="25">
        <f>VLOOKUP(C38,'HERD Expenditures, 2007-2016'!$C$2:$N$630,8,FALSE)</f>
        <v>17419</v>
      </c>
      <c r="Y38" s="25">
        <f>VLOOKUP(C38,'HERD Expenditures, 2007-2016'!$C$2:$N$630,9,FALSE)</f>
        <v>18653</v>
      </c>
      <c r="Z38" s="25">
        <f>VLOOKUP(C38,'HERD Expenditures, 2007-2016'!$C$2:$N$630,10,FALSE)</f>
        <v>21819</v>
      </c>
      <c r="AA38" s="25">
        <f>VLOOKUP(C38,'HERD Expenditures, 2007-2016'!$C$2:$N$630,11,FALSE)</f>
        <v>20894</v>
      </c>
      <c r="AB38" s="25">
        <f>VLOOKUP(C38,'HERD Expenditures, 2007-2016'!$C$2:$N$630,12,FALSE)</f>
        <v>21309</v>
      </c>
      <c r="AC38" s="45">
        <f t="shared" si="1"/>
        <v>10.711864406779661</v>
      </c>
      <c r="AD38" s="21">
        <v>2241972</v>
      </c>
      <c r="AE38" s="21">
        <v>3692490</v>
      </c>
    </row>
    <row r="39" spans="1:31" x14ac:dyDescent="0.25">
      <c r="A39" s="25" t="s">
        <v>143</v>
      </c>
      <c r="B39" s="25" t="s">
        <v>5</v>
      </c>
      <c r="C39" s="25" t="s">
        <v>615</v>
      </c>
      <c r="D39" s="25" t="s">
        <v>784</v>
      </c>
      <c r="E39" s="25">
        <v>4245</v>
      </c>
      <c r="F39" s="25">
        <v>381</v>
      </c>
      <c r="G39" s="25">
        <v>3864</v>
      </c>
      <c r="H39" s="25">
        <v>39</v>
      </c>
      <c r="I39" s="25">
        <v>4660</v>
      </c>
      <c r="J39" s="25">
        <v>366</v>
      </c>
      <c r="K39" s="25">
        <v>4294</v>
      </c>
      <c r="L39" s="25">
        <v>39</v>
      </c>
      <c r="M39" s="25">
        <v>4565</v>
      </c>
      <c r="N39" s="25">
        <v>482</v>
      </c>
      <c r="O39" s="25">
        <v>4083</v>
      </c>
      <c r="P39" s="25">
        <v>52</v>
      </c>
      <c r="Q39" s="25">
        <v>4341</v>
      </c>
      <c r="R39" s="25">
        <v>389</v>
      </c>
      <c r="S39" s="25">
        <v>3952</v>
      </c>
      <c r="T39" s="25">
        <v>66</v>
      </c>
      <c r="U39" s="25">
        <v>4331</v>
      </c>
      <c r="V39" s="25">
        <v>370</v>
      </c>
      <c r="W39" s="25">
        <v>3961</v>
      </c>
      <c r="X39" s="25">
        <f>VLOOKUP(C39,'HERD Expenditures, 2007-2016'!$C$2:$N$630,8,FALSE)</f>
        <v>176141</v>
      </c>
      <c r="Y39" s="25">
        <f>VLOOKUP(C39,'HERD Expenditures, 2007-2016'!$C$2:$N$630,9,FALSE)</f>
        <v>183096</v>
      </c>
      <c r="Z39" s="25">
        <f>VLOOKUP(C39,'HERD Expenditures, 2007-2016'!$C$2:$N$630,10,FALSE)</f>
        <v>184945</v>
      </c>
      <c r="AA39" s="25">
        <f>VLOOKUP(C39,'HERD Expenditures, 2007-2016'!$C$2:$N$630,11,FALSE)</f>
        <v>188721</v>
      </c>
      <c r="AB39" s="25">
        <f>VLOOKUP(C39,'HERD Expenditures, 2007-2016'!$C$2:$N$630,12,FALSE)</f>
        <v>193254</v>
      </c>
      <c r="AC39" s="45">
        <f t="shared" si="1"/>
        <v>10.705405405405406</v>
      </c>
      <c r="AD39" s="21">
        <v>52204</v>
      </c>
      <c r="AE39" s="21">
        <v>2660503</v>
      </c>
    </row>
    <row r="40" spans="1:31" hidden="1" x14ac:dyDescent="0.25">
      <c r="A40" s="25" t="s">
        <v>27</v>
      </c>
      <c r="B40" s="25" t="s">
        <v>2</v>
      </c>
      <c r="C40" s="25" t="s">
        <v>378</v>
      </c>
      <c r="D40" s="25" t="s">
        <v>700</v>
      </c>
      <c r="E40" s="25">
        <v>267</v>
      </c>
      <c r="F40" s="25">
        <v>26</v>
      </c>
      <c r="G40" s="25">
        <v>241</v>
      </c>
      <c r="H40" s="25">
        <v>3</v>
      </c>
      <c r="I40" s="25">
        <v>266</v>
      </c>
      <c r="J40" s="25">
        <v>22</v>
      </c>
      <c r="K40" s="25">
        <v>244</v>
      </c>
      <c r="L40" s="25">
        <v>0</v>
      </c>
      <c r="M40" s="25">
        <v>329</v>
      </c>
      <c r="N40" s="25">
        <v>27</v>
      </c>
      <c r="O40" s="25">
        <v>302</v>
      </c>
      <c r="P40" s="25">
        <v>4</v>
      </c>
      <c r="Q40" s="25">
        <v>321</v>
      </c>
      <c r="R40" s="25">
        <v>36</v>
      </c>
      <c r="S40" s="25">
        <v>285</v>
      </c>
      <c r="T40" s="25">
        <v>4</v>
      </c>
      <c r="U40" s="25">
        <v>361</v>
      </c>
      <c r="V40" s="25">
        <v>31</v>
      </c>
      <c r="W40" s="25">
        <v>330</v>
      </c>
      <c r="X40" s="25">
        <f>VLOOKUP(C40,'HERD Expenditures, 2007-2016'!$C$2:$N$630,8,FALSE)</f>
        <v>3259</v>
      </c>
      <c r="Y40" s="25">
        <f>VLOOKUP(C40,'HERD Expenditures, 2007-2016'!$C$2:$N$630,9,FALSE)</f>
        <v>3679</v>
      </c>
      <c r="Z40" s="25">
        <f>VLOOKUP(C40,'HERD Expenditures, 2007-2016'!$C$2:$N$630,10,FALSE)</f>
        <v>3818</v>
      </c>
      <c r="AA40" s="25">
        <f>VLOOKUP(C40,'HERD Expenditures, 2007-2016'!$C$2:$N$630,11,FALSE)</f>
        <v>3538</v>
      </c>
      <c r="AB40" s="25">
        <f>VLOOKUP(C40,'HERD Expenditures, 2007-2016'!$C$2:$N$630,12,FALSE)</f>
        <v>3691</v>
      </c>
      <c r="AC40" s="45">
        <f t="shared" si="1"/>
        <v>10.64516129032258</v>
      </c>
      <c r="AD40" s="21">
        <v>1619025</v>
      </c>
      <c r="AE40" s="21">
        <v>2295186</v>
      </c>
    </row>
    <row r="41" spans="1:31" x14ac:dyDescent="0.25">
      <c r="A41" s="25" t="s">
        <v>85</v>
      </c>
      <c r="B41" s="25" t="s">
        <v>5</v>
      </c>
      <c r="C41" s="25" t="s">
        <v>624</v>
      </c>
      <c r="D41" s="25" t="s">
        <v>715</v>
      </c>
      <c r="E41" s="25">
        <v>3555</v>
      </c>
      <c r="F41" s="25">
        <v>221</v>
      </c>
      <c r="G41" s="25">
        <v>3334</v>
      </c>
      <c r="H41" s="25">
        <v>90</v>
      </c>
      <c r="I41" s="25">
        <v>3469</v>
      </c>
      <c r="J41" s="25">
        <v>311</v>
      </c>
      <c r="K41" s="25">
        <v>3158</v>
      </c>
      <c r="L41" s="25">
        <v>124</v>
      </c>
      <c r="M41" s="25">
        <v>4194</v>
      </c>
      <c r="N41" s="25">
        <v>261</v>
      </c>
      <c r="O41" s="25">
        <v>3933</v>
      </c>
      <c r="P41" s="25">
        <v>111</v>
      </c>
      <c r="Q41" s="25">
        <v>4701</v>
      </c>
      <c r="R41" s="25">
        <v>375</v>
      </c>
      <c r="S41" s="25">
        <v>4326</v>
      </c>
      <c r="T41" s="25">
        <v>110</v>
      </c>
      <c r="U41" s="25">
        <v>4795</v>
      </c>
      <c r="V41" s="25">
        <v>412</v>
      </c>
      <c r="W41" s="25">
        <v>4383</v>
      </c>
      <c r="X41" s="25">
        <f>VLOOKUP(C41,'HERD Expenditures, 2007-2016'!$C$2:$N$630,8,FALSE)</f>
        <v>91148</v>
      </c>
      <c r="Y41" s="25">
        <f>VLOOKUP(C41,'HERD Expenditures, 2007-2016'!$C$2:$N$630,9,FALSE)</f>
        <v>111999</v>
      </c>
      <c r="Z41" s="25">
        <f>VLOOKUP(C41,'HERD Expenditures, 2007-2016'!$C$2:$N$630,10,FALSE)</f>
        <v>123915</v>
      </c>
      <c r="AA41" s="25">
        <f>VLOOKUP(C41,'HERD Expenditures, 2007-2016'!$C$2:$N$630,11,FALSE)</f>
        <v>139596</v>
      </c>
      <c r="AB41" s="25">
        <f>VLOOKUP(C41,'HERD Expenditures, 2007-2016'!$C$2:$N$630,12,FALSE)</f>
        <v>161314</v>
      </c>
      <c r="AC41" s="45">
        <f t="shared" si="1"/>
        <v>10.638349514563107</v>
      </c>
      <c r="AD41" s="21">
        <v>582047</v>
      </c>
      <c r="AE41" s="21">
        <v>1203954</v>
      </c>
    </row>
    <row r="42" spans="1:31" hidden="1" x14ac:dyDescent="0.25">
      <c r="A42" s="25" t="s">
        <v>37</v>
      </c>
      <c r="B42" s="25" t="s">
        <v>2</v>
      </c>
      <c r="C42" s="25" t="s">
        <v>367</v>
      </c>
      <c r="D42" s="25" t="s">
        <v>903</v>
      </c>
      <c r="E42" s="25">
        <v>22</v>
      </c>
      <c r="F42" s="25">
        <v>7</v>
      </c>
      <c r="G42" s="25">
        <v>15</v>
      </c>
      <c r="H42" s="25">
        <v>0</v>
      </c>
      <c r="I42" s="25">
        <v>102</v>
      </c>
      <c r="J42" s="25">
        <v>7</v>
      </c>
      <c r="K42" s="25">
        <v>95</v>
      </c>
      <c r="L42" s="25">
        <v>0</v>
      </c>
      <c r="M42" s="25">
        <v>100</v>
      </c>
      <c r="N42" s="25">
        <v>20</v>
      </c>
      <c r="O42" s="25">
        <v>80</v>
      </c>
      <c r="P42" s="25">
        <v>1</v>
      </c>
      <c r="Q42" s="25">
        <v>336</v>
      </c>
      <c r="R42" s="25">
        <v>20</v>
      </c>
      <c r="S42" s="25">
        <v>316</v>
      </c>
      <c r="T42" s="25">
        <v>0</v>
      </c>
      <c r="U42" s="25">
        <v>323</v>
      </c>
      <c r="V42" s="25">
        <v>28</v>
      </c>
      <c r="W42" s="25">
        <v>295</v>
      </c>
      <c r="X42" s="25">
        <f>VLOOKUP(C42,'HERD Expenditures, 2007-2016'!$C$2:$N$630,8,FALSE)</f>
        <v>2997</v>
      </c>
      <c r="Y42" s="25">
        <f>VLOOKUP(C42,'HERD Expenditures, 2007-2016'!$C$2:$N$630,9,FALSE)</f>
        <v>3475</v>
      </c>
      <c r="Z42" s="25">
        <f>VLOOKUP(C42,'HERD Expenditures, 2007-2016'!$C$2:$N$630,10,FALSE)</f>
        <v>3105</v>
      </c>
      <c r="AA42" s="25">
        <f>VLOOKUP(C42,'HERD Expenditures, 2007-2016'!$C$2:$N$630,11,FALSE)</f>
        <v>3888</v>
      </c>
      <c r="AB42" s="25">
        <f>VLOOKUP(C42,'HERD Expenditures, 2007-2016'!$C$2:$N$630,12,FALSE)</f>
        <v>3772</v>
      </c>
      <c r="AC42" s="45">
        <f t="shared" si="1"/>
        <v>10.535714285714286</v>
      </c>
      <c r="AD42" s="21">
        <v>160786</v>
      </c>
      <c r="AE42" s="21">
        <v>3725280</v>
      </c>
    </row>
    <row r="43" spans="1:31" x14ac:dyDescent="0.25">
      <c r="A43" s="25" t="s">
        <v>167</v>
      </c>
      <c r="B43" s="25" t="s">
        <v>5</v>
      </c>
      <c r="C43" s="25" t="s">
        <v>540</v>
      </c>
      <c r="D43" s="25" t="s">
        <v>828</v>
      </c>
      <c r="E43" s="25">
        <v>859</v>
      </c>
      <c r="F43" s="25">
        <v>120</v>
      </c>
      <c r="G43" s="25">
        <v>739</v>
      </c>
      <c r="H43" s="25">
        <v>43</v>
      </c>
      <c r="I43" s="25">
        <v>932</v>
      </c>
      <c r="J43" s="25">
        <v>116</v>
      </c>
      <c r="K43" s="25">
        <v>816</v>
      </c>
      <c r="L43" s="25">
        <v>54</v>
      </c>
      <c r="M43" s="25">
        <v>982</v>
      </c>
      <c r="N43" s="25">
        <v>128</v>
      </c>
      <c r="O43" s="25">
        <v>854</v>
      </c>
      <c r="P43" s="25">
        <v>36</v>
      </c>
      <c r="Q43" s="25">
        <v>1104</v>
      </c>
      <c r="R43" s="25">
        <v>129</v>
      </c>
      <c r="S43" s="25">
        <v>975</v>
      </c>
      <c r="T43" s="25">
        <v>31</v>
      </c>
      <c r="U43" s="25">
        <v>1589</v>
      </c>
      <c r="V43" s="25">
        <v>140</v>
      </c>
      <c r="W43" s="25">
        <v>1449</v>
      </c>
      <c r="X43" s="25">
        <f>VLOOKUP(C43,'HERD Expenditures, 2007-2016'!$C$2:$N$630,8,FALSE)</f>
        <v>34543</v>
      </c>
      <c r="Y43" s="25">
        <f>VLOOKUP(C43,'HERD Expenditures, 2007-2016'!$C$2:$N$630,9,FALSE)</f>
        <v>35935</v>
      </c>
      <c r="Z43" s="25">
        <f>VLOOKUP(C43,'HERD Expenditures, 2007-2016'!$C$2:$N$630,10,FALSE)</f>
        <v>39448</v>
      </c>
      <c r="AA43" s="25">
        <f>VLOOKUP(C43,'HERD Expenditures, 2007-2016'!$C$2:$N$630,11,FALSE)</f>
        <v>42000</v>
      </c>
      <c r="AB43" s="25">
        <f>VLOOKUP(C43,'HERD Expenditures, 2007-2016'!$C$2:$N$630,12,FALSE)</f>
        <v>62825</v>
      </c>
      <c r="AC43" s="45">
        <f t="shared" si="1"/>
        <v>10.35</v>
      </c>
      <c r="AD43" s="21">
        <v>2576412</v>
      </c>
      <c r="AE43" s="21">
        <v>10239710</v>
      </c>
    </row>
    <row r="44" spans="1:31" hidden="1" x14ac:dyDescent="0.25">
      <c r="A44" s="25" t="s">
        <v>157</v>
      </c>
      <c r="B44" s="25" t="s">
        <v>2</v>
      </c>
      <c r="C44" s="25" t="s">
        <v>431</v>
      </c>
      <c r="D44" s="25" t="s">
        <v>798</v>
      </c>
      <c r="E44" s="25">
        <v>283</v>
      </c>
      <c r="F44" s="25">
        <v>44</v>
      </c>
      <c r="G44" s="25">
        <v>239</v>
      </c>
      <c r="H44" s="25">
        <v>0</v>
      </c>
      <c r="I44" s="25">
        <v>287</v>
      </c>
      <c r="J44" s="25">
        <v>45</v>
      </c>
      <c r="K44" s="25">
        <v>242</v>
      </c>
      <c r="L44" s="25">
        <v>0</v>
      </c>
      <c r="M44" s="25">
        <v>287</v>
      </c>
      <c r="N44" s="25">
        <v>45</v>
      </c>
      <c r="O44" s="25">
        <v>242</v>
      </c>
      <c r="P44" s="25">
        <v>1</v>
      </c>
      <c r="Q44" s="25">
        <v>293</v>
      </c>
      <c r="R44" s="25">
        <v>47</v>
      </c>
      <c r="S44" s="25">
        <v>246</v>
      </c>
      <c r="T44" s="25">
        <v>0</v>
      </c>
      <c r="U44" s="25">
        <v>505</v>
      </c>
      <c r="V44" s="25">
        <v>45</v>
      </c>
      <c r="W44" s="25">
        <v>460</v>
      </c>
      <c r="X44" s="25">
        <f>VLOOKUP(C44,'HERD Expenditures, 2007-2016'!$C$2:$N$630,8,FALSE)</f>
        <v>15356</v>
      </c>
      <c r="Y44" s="25">
        <f>VLOOKUP(C44,'HERD Expenditures, 2007-2016'!$C$2:$N$630,9,FALSE)</f>
        <v>12641</v>
      </c>
      <c r="Z44" s="25">
        <f>VLOOKUP(C44,'HERD Expenditures, 2007-2016'!$C$2:$N$630,10,FALSE)</f>
        <v>11169</v>
      </c>
      <c r="AA44" s="25">
        <f>VLOOKUP(C44,'HERD Expenditures, 2007-2016'!$C$2:$N$630,11,FALSE)</f>
        <v>14895</v>
      </c>
      <c r="AB44" s="25">
        <f>VLOOKUP(C44,'HERD Expenditures, 2007-2016'!$C$2:$N$630,12,FALSE)</f>
        <v>14225</v>
      </c>
      <c r="AC44" s="45">
        <f t="shared" si="1"/>
        <v>10.222222222222221</v>
      </c>
      <c r="AD44" s="21">
        <v>8123112</v>
      </c>
      <c r="AE44" s="21">
        <v>7998994</v>
      </c>
    </row>
    <row r="45" spans="1:31" hidden="1" x14ac:dyDescent="0.25">
      <c r="A45" s="25" t="s">
        <v>42</v>
      </c>
      <c r="B45" s="25" t="s">
        <v>2</v>
      </c>
      <c r="C45" s="25" t="s">
        <v>262</v>
      </c>
      <c r="D45" s="25" t="s">
        <v>767</v>
      </c>
      <c r="E45" s="25">
        <v>173</v>
      </c>
      <c r="F45" s="25">
        <v>14</v>
      </c>
      <c r="G45" s="25">
        <v>159</v>
      </c>
      <c r="H45" s="25">
        <v>4</v>
      </c>
      <c r="I45" s="25">
        <v>178</v>
      </c>
      <c r="J45" s="25">
        <v>18</v>
      </c>
      <c r="K45" s="25">
        <v>160</v>
      </c>
      <c r="L45" s="25">
        <v>4</v>
      </c>
      <c r="M45" s="25">
        <v>115</v>
      </c>
      <c r="N45" s="25">
        <v>12</v>
      </c>
      <c r="O45" s="25">
        <v>103</v>
      </c>
      <c r="P45" s="25">
        <v>6</v>
      </c>
      <c r="Q45" s="25">
        <v>102</v>
      </c>
      <c r="R45" s="25">
        <v>15</v>
      </c>
      <c r="S45" s="25">
        <v>87</v>
      </c>
      <c r="T45" s="25">
        <v>7</v>
      </c>
      <c r="U45" s="25">
        <v>152</v>
      </c>
      <c r="V45" s="25">
        <v>14</v>
      </c>
      <c r="W45" s="25">
        <v>138</v>
      </c>
      <c r="X45" s="25">
        <f>VLOOKUP(C45,'HERD Expenditures, 2007-2016'!$C$2:$N$630,8,FALSE)</f>
        <v>3323</v>
      </c>
      <c r="Y45" s="25">
        <f>VLOOKUP(C45,'HERD Expenditures, 2007-2016'!$C$2:$N$630,9,FALSE)</f>
        <v>3118</v>
      </c>
      <c r="Z45" s="25">
        <f>VLOOKUP(C45,'HERD Expenditures, 2007-2016'!$C$2:$N$630,10,FALSE)</f>
        <v>3871</v>
      </c>
      <c r="AA45" s="25">
        <f>VLOOKUP(C45,'HERD Expenditures, 2007-2016'!$C$2:$N$630,11,FALSE)</f>
        <v>3826</v>
      </c>
      <c r="AB45" s="25">
        <f>VLOOKUP(C45,'HERD Expenditures, 2007-2016'!$C$2:$N$630,12,FALSE)</f>
        <v>3999</v>
      </c>
      <c r="AC45" s="45">
        <f t="shared" si="1"/>
        <v>9.8571428571428577</v>
      </c>
      <c r="AD45" s="21">
        <v>5456991</v>
      </c>
      <c r="AE45" s="21">
        <v>14325377</v>
      </c>
    </row>
    <row r="46" spans="1:31" x14ac:dyDescent="0.25">
      <c r="A46" s="25" t="s">
        <v>32</v>
      </c>
      <c r="B46" s="25" t="s">
        <v>2</v>
      </c>
      <c r="C46" s="25" t="s">
        <v>576</v>
      </c>
      <c r="D46" s="25" t="s">
        <v>743</v>
      </c>
      <c r="E46" s="25">
        <v>2399</v>
      </c>
      <c r="F46" s="25">
        <v>220</v>
      </c>
      <c r="G46" s="25">
        <v>2179</v>
      </c>
      <c r="H46" s="25">
        <v>243</v>
      </c>
      <c r="I46" s="25">
        <v>2496</v>
      </c>
      <c r="J46" s="25">
        <v>211</v>
      </c>
      <c r="K46" s="25">
        <v>2285</v>
      </c>
      <c r="L46" s="25">
        <v>246</v>
      </c>
      <c r="M46" s="25">
        <v>2517</v>
      </c>
      <c r="N46" s="25">
        <v>225</v>
      </c>
      <c r="O46" s="25">
        <v>2292</v>
      </c>
      <c r="P46" s="25">
        <v>267</v>
      </c>
      <c r="Q46" s="25">
        <v>2572</v>
      </c>
      <c r="R46" s="25">
        <v>240</v>
      </c>
      <c r="S46" s="25">
        <v>2332</v>
      </c>
      <c r="T46" s="25">
        <v>304</v>
      </c>
      <c r="U46" s="25">
        <v>2551</v>
      </c>
      <c r="V46" s="25">
        <v>235</v>
      </c>
      <c r="W46" s="25">
        <v>2316</v>
      </c>
      <c r="X46" s="25">
        <f>VLOOKUP(C46,'HERD Expenditures, 2007-2016'!$C$2:$N$630,8,FALSE)</f>
        <v>117223</v>
      </c>
      <c r="Y46" s="25">
        <f>VLOOKUP(C46,'HERD Expenditures, 2007-2016'!$C$2:$N$630,9,FALSE)</f>
        <v>131003</v>
      </c>
      <c r="Z46" s="25">
        <f>VLOOKUP(C46,'HERD Expenditures, 2007-2016'!$C$2:$N$630,10,FALSE)</f>
        <v>138536</v>
      </c>
      <c r="AA46" s="25">
        <f>VLOOKUP(C46,'HERD Expenditures, 2007-2016'!$C$2:$N$630,11,FALSE)</f>
        <v>144679</v>
      </c>
      <c r="AB46" s="25">
        <f>VLOOKUP(C46,'HERD Expenditures, 2007-2016'!$C$2:$N$630,12,FALSE)</f>
        <v>154543</v>
      </c>
      <c r="AC46" s="45">
        <f t="shared" si="1"/>
        <v>9.8553191489361698</v>
      </c>
      <c r="AD46" s="21">
        <v>67841</v>
      </c>
      <c r="AE46" s="21">
        <v>1338418</v>
      </c>
    </row>
    <row r="47" spans="1:31" x14ac:dyDescent="0.25">
      <c r="A47" s="25" t="s">
        <v>99</v>
      </c>
      <c r="B47" s="25" t="s">
        <v>5</v>
      </c>
      <c r="C47" s="25" t="s">
        <v>604</v>
      </c>
      <c r="D47" s="25" t="s">
        <v>786</v>
      </c>
      <c r="E47" s="25">
        <v>3593</v>
      </c>
      <c r="F47" s="25">
        <v>219</v>
      </c>
      <c r="G47" s="25">
        <v>3374</v>
      </c>
      <c r="H47" s="25">
        <v>199</v>
      </c>
      <c r="I47" s="25">
        <v>3734</v>
      </c>
      <c r="J47" s="25">
        <v>351</v>
      </c>
      <c r="K47" s="25">
        <v>3383</v>
      </c>
      <c r="L47" s="25">
        <v>242</v>
      </c>
      <c r="M47" s="25">
        <v>3761</v>
      </c>
      <c r="N47" s="25">
        <v>384</v>
      </c>
      <c r="O47" s="25">
        <v>3377</v>
      </c>
      <c r="P47" s="25">
        <v>243</v>
      </c>
      <c r="Q47" s="25">
        <v>3754</v>
      </c>
      <c r="R47" s="25">
        <v>330</v>
      </c>
      <c r="S47" s="25">
        <v>3424</v>
      </c>
      <c r="T47" s="25">
        <v>218</v>
      </c>
      <c r="U47" s="25">
        <v>3708</v>
      </c>
      <c r="V47" s="25">
        <v>342</v>
      </c>
      <c r="W47" s="25">
        <v>3366</v>
      </c>
      <c r="X47" s="25">
        <f>VLOOKUP(C47,'HERD Expenditures, 2007-2016'!$C$2:$N$630,8,FALSE)</f>
        <v>179252</v>
      </c>
      <c r="Y47" s="25">
        <f>VLOOKUP(C47,'HERD Expenditures, 2007-2016'!$C$2:$N$630,9,FALSE)</f>
        <v>193054</v>
      </c>
      <c r="Z47" s="25">
        <f>VLOOKUP(C47,'HERD Expenditures, 2007-2016'!$C$2:$N$630,10,FALSE)</f>
        <v>179041</v>
      </c>
      <c r="AA47" s="25">
        <f>VLOOKUP(C47,'HERD Expenditures, 2007-2016'!$C$2:$N$630,11,FALSE)</f>
        <v>173533</v>
      </c>
      <c r="AB47" s="25">
        <f>VLOOKUP(C47,'HERD Expenditures, 2007-2016'!$C$2:$N$630,12,FALSE)</f>
        <v>183268</v>
      </c>
      <c r="AC47" s="45">
        <f t="shared" si="1"/>
        <v>9.8421052631578956</v>
      </c>
      <c r="AD47" s="21">
        <v>139267</v>
      </c>
      <c r="AE47" s="21">
        <v>870279</v>
      </c>
    </row>
    <row r="48" spans="1:31" hidden="1" x14ac:dyDescent="0.25">
      <c r="A48" s="25" t="s">
        <v>21</v>
      </c>
      <c r="B48" s="25" t="s">
        <v>5</v>
      </c>
      <c r="C48" s="25" t="s">
        <v>363</v>
      </c>
      <c r="D48" s="25" t="s">
        <v>895</v>
      </c>
      <c r="E48" s="25">
        <v>171</v>
      </c>
      <c r="F48" s="25">
        <v>49</v>
      </c>
      <c r="G48" s="25">
        <v>122</v>
      </c>
      <c r="H48" s="25">
        <v>2</v>
      </c>
      <c r="I48" s="25">
        <v>149</v>
      </c>
      <c r="J48" s="25">
        <v>41</v>
      </c>
      <c r="K48" s="25">
        <v>108</v>
      </c>
      <c r="L48" s="25">
        <v>2</v>
      </c>
      <c r="M48" s="25">
        <v>149</v>
      </c>
      <c r="N48" s="25">
        <v>41</v>
      </c>
      <c r="O48" s="25">
        <v>108</v>
      </c>
      <c r="P48" s="25">
        <v>2</v>
      </c>
      <c r="Q48" s="25">
        <v>210</v>
      </c>
      <c r="R48" s="25">
        <v>19</v>
      </c>
      <c r="S48" s="25">
        <v>191</v>
      </c>
      <c r="T48" s="25">
        <v>9</v>
      </c>
      <c r="U48" s="25">
        <v>314</v>
      </c>
      <c r="V48" s="25">
        <v>29</v>
      </c>
      <c r="W48" s="25">
        <v>285</v>
      </c>
      <c r="X48" s="25">
        <f>VLOOKUP(C48,'HERD Expenditures, 2007-2016'!$C$2:$N$630,8,FALSE)</f>
        <v>13915</v>
      </c>
      <c r="Y48" s="25">
        <f>VLOOKUP(C48,'HERD Expenditures, 2007-2016'!$C$2:$N$630,9,FALSE)</f>
        <v>11725</v>
      </c>
      <c r="Z48" s="25">
        <f>VLOOKUP(C48,'HERD Expenditures, 2007-2016'!$C$2:$N$630,10,FALSE)</f>
        <v>9408</v>
      </c>
      <c r="AA48" s="25">
        <f>VLOOKUP(C48,'HERD Expenditures, 2007-2016'!$C$2:$N$630,11,FALSE)</f>
        <v>7091</v>
      </c>
      <c r="AB48" s="25">
        <f>VLOOKUP(C48,'HERD Expenditures, 2007-2016'!$C$2:$N$630,12,FALSE)</f>
        <v>4773</v>
      </c>
      <c r="AC48" s="45">
        <f t="shared" si="1"/>
        <v>9.8275862068965516</v>
      </c>
      <c r="AD48" s="21">
        <v>797655</v>
      </c>
      <c r="AE48" s="21">
        <v>2507205</v>
      </c>
    </row>
    <row r="49" spans="1:31" x14ac:dyDescent="0.25">
      <c r="A49" s="25" t="s">
        <v>143</v>
      </c>
      <c r="B49" s="25" t="s">
        <v>5</v>
      </c>
      <c r="C49" s="25" t="s">
        <v>502</v>
      </c>
      <c r="D49" s="25" t="s">
        <v>842</v>
      </c>
      <c r="E49" s="25">
        <v>1312</v>
      </c>
      <c r="F49" s="25">
        <v>97</v>
      </c>
      <c r="G49" s="25">
        <v>1215</v>
      </c>
      <c r="H49" s="25">
        <v>153</v>
      </c>
      <c r="I49" s="25">
        <v>1308</v>
      </c>
      <c r="J49" s="25">
        <v>102</v>
      </c>
      <c r="K49" s="25">
        <v>1206</v>
      </c>
      <c r="L49" s="25">
        <v>124</v>
      </c>
      <c r="M49" s="25">
        <v>1286</v>
      </c>
      <c r="N49" s="25">
        <v>91</v>
      </c>
      <c r="O49" s="25">
        <v>1195</v>
      </c>
      <c r="P49" s="25">
        <v>117</v>
      </c>
      <c r="Q49" s="25">
        <v>1200</v>
      </c>
      <c r="R49" s="25">
        <v>96</v>
      </c>
      <c r="S49" s="25">
        <v>1104</v>
      </c>
      <c r="T49" s="25">
        <v>114</v>
      </c>
      <c r="U49" s="25">
        <v>1127</v>
      </c>
      <c r="V49" s="25">
        <v>106</v>
      </c>
      <c r="W49" s="25">
        <v>1021</v>
      </c>
      <c r="X49" s="25">
        <f>VLOOKUP(C49,'HERD Expenditures, 2007-2016'!$C$2:$N$630,8,FALSE)</f>
        <v>61279</v>
      </c>
      <c r="Y49" s="25">
        <f>VLOOKUP(C49,'HERD Expenditures, 2007-2016'!$C$2:$N$630,9,FALSE)</f>
        <v>61388</v>
      </c>
      <c r="Z49" s="25">
        <f>VLOOKUP(C49,'HERD Expenditures, 2007-2016'!$C$2:$N$630,10,FALSE)</f>
        <v>58859</v>
      </c>
      <c r="AA49" s="25">
        <f>VLOOKUP(C49,'HERD Expenditures, 2007-2016'!$C$2:$N$630,11,FALSE)</f>
        <v>59940</v>
      </c>
      <c r="AB49" s="25">
        <f>VLOOKUP(C49,'HERD Expenditures, 2007-2016'!$C$2:$N$630,12,FALSE)</f>
        <v>65930</v>
      </c>
      <c r="AC49" s="45">
        <f t="shared" si="1"/>
        <v>9.6320754716981138</v>
      </c>
      <c r="AD49" s="21">
        <v>32074</v>
      </c>
      <c r="AE49" s="21">
        <v>1338418</v>
      </c>
    </row>
    <row r="50" spans="1:31" x14ac:dyDescent="0.25">
      <c r="A50" s="25" t="s">
        <v>271</v>
      </c>
      <c r="B50" s="25" t="s">
        <v>5</v>
      </c>
      <c r="C50" s="25" t="s">
        <v>639</v>
      </c>
      <c r="D50" s="25" t="s">
        <v>762</v>
      </c>
      <c r="E50" s="25">
        <v>5573</v>
      </c>
      <c r="F50" s="25">
        <v>565</v>
      </c>
      <c r="G50" s="25">
        <v>5008</v>
      </c>
      <c r="H50" s="25">
        <v>241</v>
      </c>
      <c r="I50" s="25">
        <v>6002</v>
      </c>
      <c r="J50" s="25">
        <v>578</v>
      </c>
      <c r="K50" s="25">
        <v>5424</v>
      </c>
      <c r="L50" s="25">
        <v>260</v>
      </c>
      <c r="M50" s="25">
        <v>6284</v>
      </c>
      <c r="N50" s="25">
        <v>592</v>
      </c>
      <c r="O50" s="25">
        <v>5692</v>
      </c>
      <c r="P50" s="25">
        <v>278</v>
      </c>
      <c r="Q50" s="25">
        <v>6293</v>
      </c>
      <c r="R50" s="25">
        <v>625</v>
      </c>
      <c r="S50" s="25">
        <v>5668</v>
      </c>
      <c r="T50" s="25">
        <v>334</v>
      </c>
      <c r="U50" s="25">
        <v>6441</v>
      </c>
      <c r="V50" s="25">
        <v>610</v>
      </c>
      <c r="W50" s="25">
        <v>5831</v>
      </c>
      <c r="X50" s="25">
        <f>VLOOKUP(C50,'HERD Expenditures, 2007-2016'!$C$2:$N$630,8,FALSE)</f>
        <v>253321</v>
      </c>
      <c r="Y50" s="25">
        <f>VLOOKUP(C50,'HERD Expenditures, 2007-2016'!$C$2:$N$630,9,FALSE)</f>
        <v>266507</v>
      </c>
      <c r="Z50" s="25">
        <f>VLOOKUP(C50,'HERD Expenditures, 2007-2016'!$C$2:$N$630,10,FALSE)</f>
        <v>278299</v>
      </c>
      <c r="AA50" s="25">
        <f>VLOOKUP(C50,'HERD Expenditures, 2007-2016'!$C$2:$N$630,11,FALSE)</f>
        <v>284438</v>
      </c>
      <c r="AB50" s="25">
        <f>VLOOKUP(C50,'HERD Expenditures, 2007-2016'!$C$2:$N$630,12,FALSE)</f>
        <v>294856</v>
      </c>
      <c r="AC50" s="45">
        <f t="shared" si="1"/>
        <v>9.5590163934426222</v>
      </c>
      <c r="AD50" s="21">
        <v>4120166</v>
      </c>
      <c r="AE50" s="21">
        <v>5427549</v>
      </c>
    </row>
    <row r="51" spans="1:31" hidden="1" x14ac:dyDescent="0.25">
      <c r="A51" s="25" t="s">
        <v>63</v>
      </c>
      <c r="B51" s="25" t="s">
        <v>2</v>
      </c>
      <c r="C51" s="25" t="s">
        <v>203</v>
      </c>
      <c r="D51" s="25" t="s">
        <v>811</v>
      </c>
      <c r="E51" s="25">
        <v>79</v>
      </c>
      <c r="F51" s="25">
        <v>11</v>
      </c>
      <c r="G51" s="25">
        <v>68</v>
      </c>
      <c r="H51" s="25">
        <v>1</v>
      </c>
      <c r="I51" s="25">
        <v>50</v>
      </c>
      <c r="J51" s="25">
        <v>5</v>
      </c>
      <c r="K51" s="25">
        <v>45</v>
      </c>
      <c r="L51" s="25">
        <v>0</v>
      </c>
      <c r="M51" s="25">
        <v>45</v>
      </c>
      <c r="N51" s="25">
        <v>7</v>
      </c>
      <c r="O51" s="25">
        <v>38</v>
      </c>
      <c r="P51" s="25">
        <v>0</v>
      </c>
      <c r="Q51" s="25">
        <v>99</v>
      </c>
      <c r="R51" s="25">
        <v>10</v>
      </c>
      <c r="S51" s="25">
        <v>89</v>
      </c>
      <c r="T51" s="25">
        <v>0</v>
      </c>
      <c r="U51" s="25">
        <v>105</v>
      </c>
      <c r="V51" s="25">
        <v>10</v>
      </c>
      <c r="W51" s="25">
        <v>95</v>
      </c>
      <c r="X51" s="25">
        <f>VLOOKUP(C51,'HERD Expenditures, 2007-2016'!$C$2:$N$630,8,FALSE)</f>
        <v>7448</v>
      </c>
      <c r="Y51" s="25">
        <f>VLOOKUP(C51,'HERD Expenditures, 2007-2016'!$C$2:$N$630,9,FALSE)</f>
        <v>7741</v>
      </c>
      <c r="Z51" s="25">
        <f>VLOOKUP(C51,'HERD Expenditures, 2007-2016'!$C$2:$N$630,10,FALSE)</f>
        <v>6939</v>
      </c>
      <c r="AA51" s="25">
        <f>VLOOKUP(C51,'HERD Expenditures, 2007-2016'!$C$2:$N$630,11,FALSE)</f>
        <v>9387</v>
      </c>
      <c r="AB51" s="25">
        <f>VLOOKUP(C51,'HERD Expenditures, 2007-2016'!$C$2:$N$630,12,FALSE)</f>
        <v>9566</v>
      </c>
      <c r="AC51" s="45">
        <f t="shared" si="1"/>
        <v>9.5</v>
      </c>
      <c r="AD51" s="21">
        <v>82306</v>
      </c>
      <c r="AE51" s="21">
        <v>3198718</v>
      </c>
    </row>
    <row r="52" spans="1:31" x14ac:dyDescent="0.25">
      <c r="A52" s="25" t="s">
        <v>42</v>
      </c>
      <c r="B52" s="25" t="s">
        <v>5</v>
      </c>
      <c r="C52" s="25" t="s">
        <v>525</v>
      </c>
      <c r="D52" s="25" t="s">
        <v>723</v>
      </c>
      <c r="E52" s="25">
        <v>1034</v>
      </c>
      <c r="F52" s="25">
        <v>173</v>
      </c>
      <c r="G52" s="25">
        <v>861</v>
      </c>
      <c r="H52" s="25">
        <v>12</v>
      </c>
      <c r="I52" s="25">
        <v>1112</v>
      </c>
      <c r="J52" s="25">
        <v>162</v>
      </c>
      <c r="K52" s="25">
        <v>950</v>
      </c>
      <c r="L52" s="25">
        <v>12</v>
      </c>
      <c r="M52" s="25">
        <v>1205</v>
      </c>
      <c r="N52" s="25">
        <v>148</v>
      </c>
      <c r="O52" s="25">
        <v>1057</v>
      </c>
      <c r="P52" s="25">
        <v>16</v>
      </c>
      <c r="Q52" s="25">
        <v>1373</v>
      </c>
      <c r="R52" s="25">
        <v>156</v>
      </c>
      <c r="S52" s="25">
        <v>1217</v>
      </c>
      <c r="T52" s="25">
        <v>37</v>
      </c>
      <c r="U52" s="25">
        <v>1403</v>
      </c>
      <c r="V52" s="25">
        <v>134</v>
      </c>
      <c r="W52" s="25">
        <v>1269</v>
      </c>
      <c r="X52" s="25">
        <f>VLOOKUP(C52,'HERD Expenditures, 2007-2016'!$C$2:$N$630,8,FALSE)</f>
        <v>60086</v>
      </c>
      <c r="Y52" s="25">
        <f>VLOOKUP(C52,'HERD Expenditures, 2007-2016'!$C$2:$N$630,9,FALSE)</f>
        <v>60380</v>
      </c>
      <c r="Z52" s="25">
        <f>VLOOKUP(C52,'HERD Expenditures, 2007-2016'!$C$2:$N$630,10,FALSE)</f>
        <v>61186</v>
      </c>
      <c r="AA52" s="25">
        <f>VLOOKUP(C52,'HERD Expenditures, 2007-2016'!$C$2:$N$630,11,FALSE)</f>
        <v>62374</v>
      </c>
      <c r="AB52" s="25">
        <f>VLOOKUP(C52,'HERD Expenditures, 2007-2016'!$C$2:$N$630,12,FALSE)</f>
        <v>64223</v>
      </c>
      <c r="AC52" s="45">
        <f t="shared" si="1"/>
        <v>9.4701492537313428</v>
      </c>
      <c r="AD52" s="21">
        <v>219269</v>
      </c>
      <c r="AE52" s="21">
        <v>1579477</v>
      </c>
    </row>
    <row r="53" spans="1:31" hidden="1" x14ac:dyDescent="0.25">
      <c r="A53" s="25" t="s">
        <v>42</v>
      </c>
      <c r="B53" s="25" t="s">
        <v>2</v>
      </c>
      <c r="C53" s="25" t="s">
        <v>331</v>
      </c>
      <c r="D53" s="25" t="s">
        <v>767</v>
      </c>
      <c r="E53" s="25">
        <v>303</v>
      </c>
      <c r="F53" s="25">
        <v>10</v>
      </c>
      <c r="G53" s="25">
        <v>293</v>
      </c>
      <c r="H53" s="25">
        <v>6</v>
      </c>
      <c r="I53" s="25">
        <v>267</v>
      </c>
      <c r="J53" s="25">
        <v>18</v>
      </c>
      <c r="K53" s="25">
        <v>249</v>
      </c>
      <c r="L53" s="25">
        <v>5</v>
      </c>
      <c r="M53" s="25">
        <v>319</v>
      </c>
      <c r="N53" s="25">
        <v>26</v>
      </c>
      <c r="O53" s="25">
        <v>293</v>
      </c>
      <c r="P53" s="25">
        <v>2</v>
      </c>
      <c r="Q53" s="25">
        <v>270</v>
      </c>
      <c r="R53" s="25">
        <v>24</v>
      </c>
      <c r="S53" s="25">
        <v>246</v>
      </c>
      <c r="T53" s="25">
        <v>3</v>
      </c>
      <c r="U53" s="25">
        <v>251</v>
      </c>
      <c r="V53" s="25">
        <v>24</v>
      </c>
      <c r="W53" s="25">
        <v>227</v>
      </c>
      <c r="X53" s="25">
        <f>VLOOKUP(C53,'HERD Expenditures, 2007-2016'!$C$2:$N$630,8,FALSE)</f>
        <v>5448</v>
      </c>
      <c r="Y53" s="25">
        <f>VLOOKUP(C53,'HERD Expenditures, 2007-2016'!$C$2:$N$630,9,FALSE)</f>
        <v>6275</v>
      </c>
      <c r="Z53" s="25">
        <f>VLOOKUP(C53,'HERD Expenditures, 2007-2016'!$C$2:$N$630,10,FALSE)</f>
        <v>4308</v>
      </c>
      <c r="AA53" s="25">
        <f>VLOOKUP(C53,'HERD Expenditures, 2007-2016'!$C$2:$N$630,11,FALSE)</f>
        <v>4412</v>
      </c>
      <c r="AB53" s="25">
        <f>VLOOKUP(C53,'HERD Expenditures, 2007-2016'!$C$2:$N$630,12,FALSE)</f>
        <v>4260</v>
      </c>
      <c r="AC53" s="45">
        <f t="shared" si="1"/>
        <v>9.4583333333333339</v>
      </c>
      <c r="AD53" s="21">
        <v>1211011</v>
      </c>
      <c r="AE53" s="21">
        <v>2253795</v>
      </c>
    </row>
    <row r="54" spans="1:31" x14ac:dyDescent="0.25">
      <c r="A54" s="25" t="s">
        <v>559</v>
      </c>
      <c r="B54" s="25" t="s">
        <v>2</v>
      </c>
      <c r="C54" s="25" t="s">
        <v>558</v>
      </c>
      <c r="D54" s="25" t="s">
        <v>817</v>
      </c>
      <c r="E54" s="25">
        <v>1829</v>
      </c>
      <c r="F54" s="25">
        <v>142</v>
      </c>
      <c r="G54" s="25">
        <v>1687</v>
      </c>
      <c r="H54" s="25">
        <v>38</v>
      </c>
      <c r="I54" s="25">
        <v>1849</v>
      </c>
      <c r="J54" s="25">
        <v>173</v>
      </c>
      <c r="K54" s="25">
        <v>1676</v>
      </c>
      <c r="L54" s="25">
        <v>39</v>
      </c>
      <c r="M54" s="25">
        <v>1872</v>
      </c>
      <c r="N54" s="25">
        <v>169</v>
      </c>
      <c r="O54" s="25">
        <v>1703</v>
      </c>
      <c r="P54" s="25">
        <v>46</v>
      </c>
      <c r="Q54" s="25">
        <v>1939</v>
      </c>
      <c r="R54" s="25">
        <v>216</v>
      </c>
      <c r="S54" s="25">
        <v>1723</v>
      </c>
      <c r="T54" s="25">
        <v>56</v>
      </c>
      <c r="U54" s="25">
        <v>1969</v>
      </c>
      <c r="V54" s="25">
        <v>191</v>
      </c>
      <c r="W54" s="25">
        <v>1778</v>
      </c>
      <c r="X54" s="25">
        <f>VLOOKUP(C54,'HERD Expenditures, 2007-2016'!$C$2:$N$630,8,FALSE)</f>
        <v>33843</v>
      </c>
      <c r="Y54" s="25">
        <f>VLOOKUP(C54,'HERD Expenditures, 2007-2016'!$C$2:$N$630,9,FALSE)</f>
        <v>36562</v>
      </c>
      <c r="Z54" s="25">
        <f>VLOOKUP(C54,'HERD Expenditures, 2007-2016'!$C$2:$N$630,10,FALSE)</f>
        <v>38051</v>
      </c>
      <c r="AA54" s="25">
        <f>VLOOKUP(C54,'HERD Expenditures, 2007-2016'!$C$2:$N$630,11,FALSE)</f>
        <v>39126</v>
      </c>
      <c r="AB54" s="25">
        <f>VLOOKUP(C54,'HERD Expenditures, 2007-2016'!$C$2:$N$630,12,FALSE)</f>
        <v>42304</v>
      </c>
      <c r="AC54" s="45">
        <f t="shared" si="1"/>
        <v>9.3089005235602098</v>
      </c>
      <c r="AD54" s="21">
        <v>189825</v>
      </c>
      <c r="AE54" s="21">
        <v>2602408</v>
      </c>
    </row>
    <row r="55" spans="1:31" x14ac:dyDescent="0.25">
      <c r="A55" s="25" t="s">
        <v>32</v>
      </c>
      <c r="B55" s="25" t="s">
        <v>5</v>
      </c>
      <c r="C55" s="25" t="s">
        <v>643</v>
      </c>
      <c r="D55" s="25" t="s">
        <v>743</v>
      </c>
      <c r="E55" s="25">
        <v>6222</v>
      </c>
      <c r="F55" s="25">
        <v>790</v>
      </c>
      <c r="G55" s="25">
        <v>5432</v>
      </c>
      <c r="H55" s="25">
        <v>616</v>
      </c>
      <c r="I55" s="25">
        <v>6222</v>
      </c>
      <c r="J55" s="25">
        <v>790</v>
      </c>
      <c r="K55" s="25">
        <v>5432</v>
      </c>
      <c r="L55" s="25">
        <v>616</v>
      </c>
      <c r="M55" s="25">
        <v>10244</v>
      </c>
      <c r="N55" s="25">
        <v>1762</v>
      </c>
      <c r="O55" s="25">
        <v>8482</v>
      </c>
      <c r="P55" s="25">
        <v>713</v>
      </c>
      <c r="Q55" s="25">
        <v>6477</v>
      </c>
      <c r="R55" s="25">
        <v>665</v>
      </c>
      <c r="S55" s="25">
        <v>5812</v>
      </c>
      <c r="T55" s="25">
        <v>653</v>
      </c>
      <c r="U55" s="25">
        <v>6738</v>
      </c>
      <c r="V55" s="25">
        <v>655</v>
      </c>
      <c r="W55" s="25">
        <v>6083</v>
      </c>
      <c r="X55" s="25">
        <f>VLOOKUP(C55,'HERD Expenditures, 2007-2016'!$C$2:$N$630,8,FALSE)</f>
        <v>685814</v>
      </c>
      <c r="Y55" s="25">
        <f>VLOOKUP(C55,'HERD Expenditures, 2007-2016'!$C$2:$N$630,9,FALSE)</f>
        <v>718096</v>
      </c>
      <c r="Z55" s="25">
        <f>VLOOKUP(C55,'HERD Expenditures, 2007-2016'!$C$2:$N$630,10,FALSE)</f>
        <v>794980</v>
      </c>
      <c r="AA55" s="25">
        <f>VLOOKUP(C55,'HERD Expenditures, 2007-2016'!$C$2:$N$630,11,FALSE)</f>
        <v>833406</v>
      </c>
      <c r="AB55" s="25">
        <f>VLOOKUP(C55,'HERD Expenditures, 2007-2016'!$C$2:$N$630,12,FALSE)</f>
        <v>852095</v>
      </c>
      <c r="AC55" s="45">
        <f t="shared" si="1"/>
        <v>9.2870229007633593</v>
      </c>
      <c r="AD55" s="21">
        <v>2576412</v>
      </c>
      <c r="AE55" s="21">
        <v>10239710</v>
      </c>
    </row>
    <row r="56" spans="1:31" hidden="1" x14ac:dyDescent="0.25">
      <c r="A56" s="25" t="s">
        <v>35</v>
      </c>
      <c r="B56" s="25" t="s">
        <v>5</v>
      </c>
      <c r="C56" s="25" t="s">
        <v>165</v>
      </c>
      <c r="D56" s="25" t="s">
        <v>933</v>
      </c>
      <c r="E56" s="25">
        <v>85</v>
      </c>
      <c r="F56" s="25">
        <v>13</v>
      </c>
      <c r="G56" s="25">
        <v>72</v>
      </c>
      <c r="H56" s="25">
        <v>0</v>
      </c>
      <c r="I56" s="25">
        <v>97</v>
      </c>
      <c r="J56" s="25">
        <v>10</v>
      </c>
      <c r="K56" s="25">
        <v>87</v>
      </c>
      <c r="L56" s="25">
        <v>0</v>
      </c>
      <c r="M56" s="25">
        <v>78</v>
      </c>
      <c r="N56" s="25">
        <v>7</v>
      </c>
      <c r="O56" s="25">
        <v>71</v>
      </c>
      <c r="P56" s="25">
        <v>0</v>
      </c>
      <c r="Q56" s="25">
        <v>77</v>
      </c>
      <c r="R56" s="25">
        <v>7</v>
      </c>
      <c r="S56" s="25">
        <v>70</v>
      </c>
      <c r="T56" s="25">
        <v>0</v>
      </c>
      <c r="U56" s="25">
        <v>82</v>
      </c>
      <c r="V56" s="25">
        <v>8</v>
      </c>
      <c r="W56" s="25">
        <v>74</v>
      </c>
      <c r="X56" s="25">
        <f>VLOOKUP(C56,'HERD Expenditures, 2007-2016'!$C$2:$N$630,8,FALSE)</f>
        <v>2370</v>
      </c>
      <c r="Y56" s="25">
        <f>VLOOKUP(C56,'HERD Expenditures, 2007-2016'!$C$2:$N$630,9,FALSE)</f>
        <v>2276</v>
      </c>
      <c r="Z56" s="25">
        <f>VLOOKUP(C56,'HERD Expenditures, 2007-2016'!$C$2:$N$630,10,FALSE)</f>
        <v>1916</v>
      </c>
      <c r="AA56" s="25">
        <f>VLOOKUP(C56,'HERD Expenditures, 2007-2016'!$C$2:$N$630,11,FALSE)</f>
        <v>2070</v>
      </c>
      <c r="AB56" s="25">
        <f>VLOOKUP(C56,'HERD Expenditures, 2007-2016'!$C$2:$N$630,12,FALSE)</f>
        <v>1683</v>
      </c>
      <c r="AC56" s="45">
        <f t="shared" si="1"/>
        <v>9.25</v>
      </c>
      <c r="AD56" s="21">
        <v>110022</v>
      </c>
      <c r="AE56" s="21">
        <v>7777990</v>
      </c>
    </row>
    <row r="57" spans="1:31" hidden="1" x14ac:dyDescent="0.25">
      <c r="A57" s="25" t="s">
        <v>37</v>
      </c>
      <c r="B57" s="25" t="s">
        <v>2</v>
      </c>
      <c r="C57" s="25" t="s">
        <v>308</v>
      </c>
      <c r="D57" s="25" t="s">
        <v>709</v>
      </c>
      <c r="E57" s="25">
        <v>31</v>
      </c>
      <c r="F57" s="25">
        <v>20</v>
      </c>
      <c r="G57" s="25">
        <v>11</v>
      </c>
      <c r="H57" s="25">
        <v>5</v>
      </c>
      <c r="I57" s="25">
        <v>98</v>
      </c>
      <c r="J57" s="25">
        <v>19</v>
      </c>
      <c r="K57" s="25">
        <v>79</v>
      </c>
      <c r="L57" s="25">
        <v>8</v>
      </c>
      <c r="M57" s="25">
        <v>125</v>
      </c>
      <c r="N57" s="25">
        <v>14</v>
      </c>
      <c r="O57" s="25">
        <v>111</v>
      </c>
      <c r="P57" s="25">
        <v>10</v>
      </c>
      <c r="Q57" s="25">
        <v>234</v>
      </c>
      <c r="R57" s="25">
        <v>17</v>
      </c>
      <c r="S57" s="25">
        <v>217</v>
      </c>
      <c r="T57" s="25">
        <v>11</v>
      </c>
      <c r="U57" s="25">
        <v>214</v>
      </c>
      <c r="V57" s="25">
        <v>21</v>
      </c>
      <c r="W57" s="25">
        <v>193</v>
      </c>
      <c r="X57" s="25">
        <f>VLOOKUP(C57,'HERD Expenditures, 2007-2016'!$C$2:$N$630,8,FALSE)</f>
        <v>2588</v>
      </c>
      <c r="Y57" s="25">
        <f>VLOOKUP(C57,'HERD Expenditures, 2007-2016'!$C$2:$N$630,9,FALSE)</f>
        <v>2769</v>
      </c>
      <c r="Z57" s="25">
        <f>VLOOKUP(C57,'HERD Expenditures, 2007-2016'!$C$2:$N$630,10,FALSE)</f>
        <v>2546</v>
      </c>
      <c r="AA57" s="25">
        <f>VLOOKUP(C57,'HERD Expenditures, 2007-2016'!$C$2:$N$630,11,FALSE)</f>
        <v>2633</v>
      </c>
      <c r="AB57" s="25">
        <f>VLOOKUP(C57,'HERD Expenditures, 2007-2016'!$C$2:$N$630,12,FALSE)</f>
        <v>2173</v>
      </c>
      <c r="AC57" s="45">
        <f t="shared" si="1"/>
        <v>9.1904761904761898</v>
      </c>
      <c r="AD57" s="21">
        <v>445349</v>
      </c>
      <c r="AE57" s="21">
        <v>1634391</v>
      </c>
    </row>
    <row r="58" spans="1:31" x14ac:dyDescent="0.25">
      <c r="A58" s="25" t="s">
        <v>35</v>
      </c>
      <c r="B58" s="25" t="s">
        <v>5</v>
      </c>
      <c r="C58" s="25" t="s">
        <v>674</v>
      </c>
      <c r="D58" s="25" t="s">
        <v>724</v>
      </c>
      <c r="E58" s="25">
        <v>12529</v>
      </c>
      <c r="F58" s="25">
        <v>1158</v>
      </c>
      <c r="G58" s="25">
        <v>11371</v>
      </c>
      <c r="H58" s="25">
        <v>676</v>
      </c>
      <c r="I58" s="25">
        <v>11120</v>
      </c>
      <c r="J58" s="25">
        <v>1138</v>
      </c>
      <c r="K58" s="25">
        <v>9982</v>
      </c>
      <c r="L58" s="25">
        <v>700</v>
      </c>
      <c r="M58" s="25">
        <v>11271</v>
      </c>
      <c r="N58" s="25">
        <v>1132</v>
      </c>
      <c r="O58" s="25">
        <v>10139</v>
      </c>
      <c r="P58" s="25">
        <v>698</v>
      </c>
      <c r="Q58" s="25">
        <v>11324</v>
      </c>
      <c r="R58" s="25">
        <v>1106</v>
      </c>
      <c r="S58" s="25">
        <v>10218</v>
      </c>
      <c r="T58" s="25">
        <v>665</v>
      </c>
      <c r="U58" s="25">
        <v>11366</v>
      </c>
      <c r="V58" s="25">
        <v>1124</v>
      </c>
      <c r="W58" s="25">
        <v>10242</v>
      </c>
      <c r="X58" s="25">
        <f>VLOOKUP(C58,'HERD Expenditures, 2007-2016'!$C$2:$N$630,8,FALSE)</f>
        <v>583754</v>
      </c>
      <c r="Y58" s="25">
        <f>VLOOKUP(C58,'HERD Expenditures, 2007-2016'!$C$2:$N$630,9,FALSE)</f>
        <v>743487</v>
      </c>
      <c r="Z58" s="25">
        <f>VLOOKUP(C58,'HERD Expenditures, 2007-2016'!$C$2:$N$630,10,FALSE)</f>
        <v>621733</v>
      </c>
      <c r="AA58" s="25">
        <f>VLOOKUP(C58,'HERD Expenditures, 2007-2016'!$C$2:$N$630,11,FALSE)</f>
        <v>639817</v>
      </c>
      <c r="AB58" s="25">
        <f>VLOOKUP(C58,'HERD Expenditures, 2007-2016'!$C$2:$N$630,12,FALSE)</f>
        <v>625180</v>
      </c>
      <c r="AC58" s="45">
        <f t="shared" si="1"/>
        <v>9.1120996441281132</v>
      </c>
      <c r="AD58" s="21">
        <v>1139580</v>
      </c>
      <c r="AE58" s="21">
        <v>2239817</v>
      </c>
    </row>
    <row r="59" spans="1:31" hidden="1" x14ac:dyDescent="0.25">
      <c r="A59" s="25" t="s">
        <v>27</v>
      </c>
      <c r="B59" s="25" t="s">
        <v>2</v>
      </c>
      <c r="C59" s="25" t="s">
        <v>334</v>
      </c>
      <c r="D59" s="25" t="s">
        <v>704</v>
      </c>
      <c r="E59" s="25">
        <v>100</v>
      </c>
      <c r="F59" s="25">
        <v>19</v>
      </c>
      <c r="G59" s="25">
        <v>81</v>
      </c>
      <c r="H59" s="25">
        <v>0</v>
      </c>
      <c r="I59" s="25">
        <v>101</v>
      </c>
      <c r="J59" s="25">
        <v>22</v>
      </c>
      <c r="K59" s="25">
        <v>79</v>
      </c>
      <c r="L59" s="25">
        <v>0</v>
      </c>
      <c r="M59" s="25">
        <v>231</v>
      </c>
      <c r="N59" s="25">
        <v>27</v>
      </c>
      <c r="O59" s="25">
        <v>204</v>
      </c>
      <c r="P59" s="25">
        <v>0</v>
      </c>
      <c r="Q59" s="25">
        <v>242</v>
      </c>
      <c r="R59" s="25">
        <v>19</v>
      </c>
      <c r="S59" s="25">
        <v>223</v>
      </c>
      <c r="T59" s="25">
        <v>0</v>
      </c>
      <c r="U59" s="25">
        <v>262</v>
      </c>
      <c r="V59" s="25">
        <v>26</v>
      </c>
      <c r="W59" s="25">
        <v>236</v>
      </c>
      <c r="X59" s="25">
        <f>VLOOKUP(C59,'HERD Expenditures, 2007-2016'!$C$2:$N$630,8,FALSE)</f>
        <v>4301</v>
      </c>
      <c r="Y59" s="25">
        <f>VLOOKUP(C59,'HERD Expenditures, 2007-2016'!$C$2:$N$630,9,FALSE)</f>
        <v>2663</v>
      </c>
      <c r="Z59" s="25">
        <f>VLOOKUP(C59,'HERD Expenditures, 2007-2016'!$C$2:$N$630,10,FALSE)</f>
        <v>2764</v>
      </c>
      <c r="AA59" s="25">
        <f>VLOOKUP(C59,'HERD Expenditures, 2007-2016'!$C$2:$N$630,11,FALSE)</f>
        <v>2599</v>
      </c>
      <c r="AB59" s="25">
        <f>VLOOKUP(C59,'HERD Expenditures, 2007-2016'!$C$2:$N$630,12,FALSE)</f>
        <v>2365</v>
      </c>
      <c r="AC59" s="45">
        <f t="shared" si="1"/>
        <v>9.0769230769230766</v>
      </c>
      <c r="AD59" s="21">
        <v>40240</v>
      </c>
      <c r="AE59" s="21">
        <v>1189876</v>
      </c>
    </row>
    <row r="60" spans="1:31" hidden="1" x14ac:dyDescent="0.25">
      <c r="A60" s="25" t="s">
        <v>23</v>
      </c>
      <c r="B60" s="25" t="s">
        <v>2</v>
      </c>
      <c r="C60" s="25" t="s">
        <v>381</v>
      </c>
      <c r="D60" s="25" t="s">
        <v>716</v>
      </c>
      <c r="E60" s="25">
        <v>294</v>
      </c>
      <c r="F60" s="25">
        <v>31</v>
      </c>
      <c r="G60" s="25">
        <v>263</v>
      </c>
      <c r="H60" s="25">
        <v>8</v>
      </c>
      <c r="I60" s="25">
        <v>302</v>
      </c>
      <c r="J60" s="25">
        <v>31</v>
      </c>
      <c r="K60" s="25">
        <v>271</v>
      </c>
      <c r="L60" s="25">
        <v>4</v>
      </c>
      <c r="M60" s="25">
        <v>368</v>
      </c>
      <c r="N60" s="25">
        <v>27</v>
      </c>
      <c r="O60" s="25">
        <v>341</v>
      </c>
      <c r="P60" s="25">
        <v>5</v>
      </c>
      <c r="Q60" s="25">
        <v>343</v>
      </c>
      <c r="R60" s="25">
        <v>37</v>
      </c>
      <c r="S60" s="25">
        <v>306</v>
      </c>
      <c r="T60" s="25">
        <v>6</v>
      </c>
      <c r="U60" s="25">
        <v>362</v>
      </c>
      <c r="V60" s="25">
        <v>36</v>
      </c>
      <c r="W60" s="25">
        <v>326</v>
      </c>
      <c r="X60" s="25">
        <f>VLOOKUP(C60,'HERD Expenditures, 2007-2016'!$C$2:$N$630,8,FALSE)</f>
        <v>7568</v>
      </c>
      <c r="Y60" s="25">
        <f>VLOOKUP(C60,'HERD Expenditures, 2007-2016'!$C$2:$N$630,9,FALSE)</f>
        <v>9219</v>
      </c>
      <c r="Z60" s="25">
        <f>VLOOKUP(C60,'HERD Expenditures, 2007-2016'!$C$2:$N$630,10,FALSE)</f>
        <v>7160</v>
      </c>
      <c r="AA60" s="25">
        <f>VLOOKUP(C60,'HERD Expenditures, 2007-2016'!$C$2:$N$630,11,FALSE)</f>
        <v>8978</v>
      </c>
      <c r="AB60" s="25">
        <f>VLOOKUP(C60,'HERD Expenditures, 2007-2016'!$C$2:$N$630,12,FALSE)</f>
        <v>17425</v>
      </c>
      <c r="AC60" s="45">
        <f t="shared" si="1"/>
        <v>9.0555555555555554</v>
      </c>
      <c r="AD60" s="21">
        <v>533971</v>
      </c>
      <c r="AE60" s="21">
        <v>1503102</v>
      </c>
    </row>
    <row r="61" spans="1:31" x14ac:dyDescent="0.25">
      <c r="A61" s="25" t="s">
        <v>42</v>
      </c>
      <c r="B61" s="25" t="s">
        <v>2</v>
      </c>
      <c r="C61" s="25" t="s">
        <v>668</v>
      </c>
      <c r="D61" s="25" t="s">
        <v>723</v>
      </c>
      <c r="E61" s="25">
        <v>8942</v>
      </c>
      <c r="F61" s="25">
        <v>973</v>
      </c>
      <c r="G61" s="25">
        <v>7969</v>
      </c>
      <c r="H61" s="25">
        <v>1662</v>
      </c>
      <c r="I61" s="25">
        <v>8949</v>
      </c>
      <c r="J61" s="25">
        <v>973</v>
      </c>
      <c r="K61" s="25">
        <v>7976</v>
      </c>
      <c r="L61" s="25">
        <v>1668</v>
      </c>
      <c r="M61" s="25">
        <v>9162</v>
      </c>
      <c r="N61" s="25">
        <v>994</v>
      </c>
      <c r="O61" s="25">
        <v>8168</v>
      </c>
      <c r="P61" s="25">
        <v>1741</v>
      </c>
      <c r="Q61" s="25">
        <v>9012</v>
      </c>
      <c r="R61" s="25">
        <v>989</v>
      </c>
      <c r="S61" s="25">
        <v>8023</v>
      </c>
      <c r="T61" s="25">
        <v>1776</v>
      </c>
      <c r="U61" s="25">
        <v>9978</v>
      </c>
      <c r="V61" s="25">
        <v>994</v>
      </c>
      <c r="W61" s="25">
        <v>8984</v>
      </c>
      <c r="X61" s="25">
        <f>VLOOKUP(C61,'HERD Expenditures, 2007-2016'!$C$2:$N$630,8,FALSE)</f>
        <v>824130</v>
      </c>
      <c r="Y61" s="25">
        <f>VLOOKUP(C61,'HERD Expenditures, 2007-2016'!$C$2:$N$630,9,FALSE)</f>
        <v>900524</v>
      </c>
      <c r="Z61" s="25">
        <f>VLOOKUP(C61,'HERD Expenditures, 2007-2016'!$C$2:$N$630,10,FALSE)</f>
        <v>908017</v>
      </c>
      <c r="AA61" s="25">
        <f>VLOOKUP(C61,'HERD Expenditures, 2007-2016'!$C$2:$N$630,11,FALSE)</f>
        <v>930719</v>
      </c>
      <c r="AB61" s="25">
        <f>VLOOKUP(C61,'HERD Expenditures, 2007-2016'!$C$2:$N$630,12,FALSE)</f>
        <v>946159</v>
      </c>
      <c r="AC61" s="45">
        <f t="shared" si="1"/>
        <v>9.0382293762575454</v>
      </c>
      <c r="AD61" s="21">
        <v>476709</v>
      </c>
      <c r="AE61" s="21">
        <v>7998994</v>
      </c>
    </row>
    <row r="62" spans="1:31" hidden="1" x14ac:dyDescent="0.25">
      <c r="A62" s="25" t="s">
        <v>184</v>
      </c>
      <c r="B62" s="25" t="s">
        <v>5</v>
      </c>
      <c r="C62" s="25" t="s">
        <v>467</v>
      </c>
      <c r="D62" s="25" t="s">
        <v>808</v>
      </c>
      <c r="E62" s="25">
        <v>421</v>
      </c>
      <c r="F62" s="25">
        <v>81</v>
      </c>
      <c r="G62" s="25">
        <v>340</v>
      </c>
      <c r="H62" s="25">
        <v>23</v>
      </c>
      <c r="I62" s="25">
        <v>457</v>
      </c>
      <c r="J62" s="25">
        <v>86</v>
      </c>
      <c r="K62" s="25">
        <v>371</v>
      </c>
      <c r="L62" s="25">
        <v>20</v>
      </c>
      <c r="M62" s="25">
        <v>505</v>
      </c>
      <c r="N62" s="25">
        <v>26</v>
      </c>
      <c r="O62" s="25">
        <v>479</v>
      </c>
      <c r="P62" s="25">
        <v>7</v>
      </c>
      <c r="Q62" s="25">
        <v>522</v>
      </c>
      <c r="R62" s="25">
        <v>55</v>
      </c>
      <c r="S62" s="25">
        <v>467</v>
      </c>
      <c r="T62" s="25">
        <v>10</v>
      </c>
      <c r="U62" s="25">
        <v>718</v>
      </c>
      <c r="V62" s="25">
        <v>72</v>
      </c>
      <c r="W62" s="25">
        <v>646</v>
      </c>
      <c r="X62" s="25">
        <f>VLOOKUP(C62,'HERD Expenditures, 2007-2016'!$C$2:$N$630,8,FALSE)</f>
        <v>10907</v>
      </c>
      <c r="Y62" s="25">
        <f>VLOOKUP(C62,'HERD Expenditures, 2007-2016'!$C$2:$N$630,9,FALSE)</f>
        <v>12879</v>
      </c>
      <c r="Z62" s="25">
        <f>VLOOKUP(C62,'HERD Expenditures, 2007-2016'!$C$2:$N$630,10,FALSE)</f>
        <v>15015</v>
      </c>
      <c r="AA62" s="25">
        <f>VLOOKUP(C62,'HERD Expenditures, 2007-2016'!$C$2:$N$630,11,FALSE)</f>
        <v>12880</v>
      </c>
      <c r="AB62" s="25">
        <f>VLOOKUP(C62,'HERD Expenditures, 2007-2016'!$C$2:$N$630,12,FALSE)</f>
        <v>14166</v>
      </c>
      <c r="AC62" s="45">
        <f t="shared" si="1"/>
        <v>8.9722222222222214</v>
      </c>
      <c r="AD62" s="21">
        <v>2241972</v>
      </c>
      <c r="AE62" s="21">
        <v>3692490</v>
      </c>
    </row>
    <row r="63" spans="1:31" x14ac:dyDescent="0.25">
      <c r="A63" s="25" t="s">
        <v>37</v>
      </c>
      <c r="B63" s="25" t="s">
        <v>2</v>
      </c>
      <c r="C63" s="25" t="s">
        <v>490</v>
      </c>
      <c r="D63" s="25" t="s">
        <v>829</v>
      </c>
      <c r="E63" s="25">
        <v>887</v>
      </c>
      <c r="F63" s="25">
        <v>106</v>
      </c>
      <c r="G63" s="25">
        <v>781</v>
      </c>
      <c r="H63" s="25">
        <v>22</v>
      </c>
      <c r="I63" s="25">
        <v>925</v>
      </c>
      <c r="J63" s="25">
        <v>97</v>
      </c>
      <c r="K63" s="25">
        <v>828</v>
      </c>
      <c r="L63" s="25">
        <v>37</v>
      </c>
      <c r="M63" s="25">
        <v>936</v>
      </c>
      <c r="N63" s="25">
        <v>104</v>
      </c>
      <c r="O63" s="25">
        <v>832</v>
      </c>
      <c r="P63" s="25">
        <v>36</v>
      </c>
      <c r="Q63" s="25">
        <v>971</v>
      </c>
      <c r="R63" s="25">
        <v>108</v>
      </c>
      <c r="S63" s="25">
        <v>863</v>
      </c>
      <c r="T63" s="25">
        <v>40</v>
      </c>
      <c r="U63" s="25">
        <v>977</v>
      </c>
      <c r="V63" s="25">
        <v>99</v>
      </c>
      <c r="W63" s="25">
        <v>878</v>
      </c>
      <c r="X63" s="25">
        <f>VLOOKUP(C63,'HERD Expenditures, 2007-2016'!$C$2:$N$630,8,FALSE)</f>
        <v>31992</v>
      </c>
      <c r="Y63" s="25">
        <f>VLOOKUP(C63,'HERD Expenditures, 2007-2016'!$C$2:$N$630,9,FALSE)</f>
        <v>35220</v>
      </c>
      <c r="Z63" s="25">
        <f>VLOOKUP(C63,'HERD Expenditures, 2007-2016'!$C$2:$N$630,10,FALSE)</f>
        <v>37066</v>
      </c>
      <c r="AA63" s="25">
        <f>VLOOKUP(C63,'HERD Expenditures, 2007-2016'!$C$2:$N$630,11,FALSE)</f>
        <v>36788</v>
      </c>
      <c r="AB63" s="25">
        <f>VLOOKUP(C63,'HERD Expenditures, 2007-2016'!$C$2:$N$630,12,FALSE)</f>
        <v>32941</v>
      </c>
      <c r="AC63" s="45">
        <f t="shared" si="1"/>
        <v>8.8686868686868685</v>
      </c>
      <c r="AD63" s="21">
        <v>4120166</v>
      </c>
      <c r="AE63" s="21">
        <v>5427549</v>
      </c>
    </row>
    <row r="64" spans="1:31" x14ac:dyDescent="0.25">
      <c r="A64" s="25" t="s">
        <v>37</v>
      </c>
      <c r="B64" s="25" t="s">
        <v>2</v>
      </c>
      <c r="C64" s="25" t="s">
        <v>621</v>
      </c>
      <c r="D64" s="25" t="s">
        <v>703</v>
      </c>
      <c r="E64" s="25">
        <v>4595</v>
      </c>
      <c r="F64" s="25">
        <v>535</v>
      </c>
      <c r="G64" s="25">
        <v>4060</v>
      </c>
      <c r="H64" s="25">
        <v>225</v>
      </c>
      <c r="I64" s="25">
        <v>4828</v>
      </c>
      <c r="J64" s="25">
        <v>490</v>
      </c>
      <c r="K64" s="25">
        <v>4338</v>
      </c>
      <c r="L64" s="25">
        <v>248</v>
      </c>
      <c r="M64" s="25">
        <v>4813</v>
      </c>
      <c r="N64" s="25">
        <v>513</v>
      </c>
      <c r="O64" s="25">
        <v>4300</v>
      </c>
      <c r="P64" s="25">
        <v>215</v>
      </c>
      <c r="Q64" s="25">
        <v>4675</v>
      </c>
      <c r="R64" s="25">
        <v>567</v>
      </c>
      <c r="S64" s="25">
        <v>4108</v>
      </c>
      <c r="T64" s="25">
        <v>200</v>
      </c>
      <c r="U64" s="25">
        <v>4622</v>
      </c>
      <c r="V64" s="25">
        <v>470</v>
      </c>
      <c r="W64" s="25">
        <v>4152</v>
      </c>
      <c r="X64" s="25">
        <f>VLOOKUP(C64,'HERD Expenditures, 2007-2016'!$C$2:$N$630,8,FALSE)</f>
        <v>255933</v>
      </c>
      <c r="Y64" s="25">
        <f>VLOOKUP(C64,'HERD Expenditures, 2007-2016'!$C$2:$N$630,9,FALSE)</f>
        <v>271277</v>
      </c>
      <c r="Z64" s="25">
        <f>VLOOKUP(C64,'HERD Expenditures, 2007-2016'!$C$2:$N$630,10,FALSE)</f>
        <v>251222</v>
      </c>
      <c r="AA64" s="25">
        <f>VLOOKUP(C64,'HERD Expenditures, 2007-2016'!$C$2:$N$630,11,FALSE)</f>
        <v>242004</v>
      </c>
      <c r="AB64" s="25">
        <f>VLOOKUP(C64,'HERD Expenditures, 2007-2016'!$C$2:$N$630,12,FALSE)</f>
        <v>319168</v>
      </c>
      <c r="AC64" s="45">
        <f t="shared" si="1"/>
        <v>8.8340425531914892</v>
      </c>
      <c r="AD64" s="21">
        <v>75408</v>
      </c>
      <c r="AE64" s="21">
        <v>2442316</v>
      </c>
    </row>
    <row r="65" spans="1:31" x14ac:dyDescent="0.25">
      <c r="A65" s="25" t="s">
        <v>90</v>
      </c>
      <c r="B65" s="25" t="s">
        <v>5</v>
      </c>
      <c r="C65" s="25" t="s">
        <v>610</v>
      </c>
      <c r="D65" s="25" t="s">
        <v>780</v>
      </c>
      <c r="E65" s="25">
        <v>4481</v>
      </c>
      <c r="F65" s="25">
        <v>459</v>
      </c>
      <c r="G65" s="25">
        <v>4022</v>
      </c>
      <c r="H65" s="25">
        <v>664</v>
      </c>
      <c r="I65" s="25">
        <v>4452</v>
      </c>
      <c r="J65" s="25">
        <v>479</v>
      </c>
      <c r="K65" s="25">
        <v>3973</v>
      </c>
      <c r="L65" s="25">
        <v>92</v>
      </c>
      <c r="M65" s="25">
        <v>5336</v>
      </c>
      <c r="N65" s="25">
        <v>377</v>
      </c>
      <c r="O65" s="25">
        <v>4959</v>
      </c>
      <c r="P65" s="25">
        <v>74</v>
      </c>
      <c r="Q65" s="25">
        <v>4983</v>
      </c>
      <c r="R65" s="25">
        <v>328</v>
      </c>
      <c r="S65" s="25">
        <v>4655</v>
      </c>
      <c r="T65" s="25">
        <v>53</v>
      </c>
      <c r="U65" s="25">
        <v>3929</v>
      </c>
      <c r="V65" s="25">
        <v>402</v>
      </c>
      <c r="W65" s="25">
        <v>3527</v>
      </c>
      <c r="X65" s="25">
        <f>VLOOKUP(C65,'HERD Expenditures, 2007-2016'!$C$2:$N$630,8,FALSE)</f>
        <v>312311</v>
      </c>
      <c r="Y65" s="25">
        <f>VLOOKUP(C65,'HERD Expenditures, 2007-2016'!$C$2:$N$630,9,FALSE)</f>
        <v>326750</v>
      </c>
      <c r="Z65" s="25">
        <f>VLOOKUP(C65,'HERD Expenditures, 2007-2016'!$C$2:$N$630,10,FALSE)</f>
        <v>324342</v>
      </c>
      <c r="AA65" s="25">
        <f>VLOOKUP(C65,'HERD Expenditures, 2007-2016'!$C$2:$N$630,11,FALSE)</f>
        <v>316497</v>
      </c>
      <c r="AB65" s="25">
        <f>VLOOKUP(C65,'HERD Expenditures, 2007-2016'!$C$2:$N$630,12,FALSE)</f>
        <v>304476</v>
      </c>
      <c r="AC65" s="45">
        <f t="shared" si="1"/>
        <v>8.7736318407960194</v>
      </c>
      <c r="AD65" s="21">
        <v>1094529</v>
      </c>
      <c r="AE65" s="21">
        <v>5306896</v>
      </c>
    </row>
    <row r="66" spans="1:31" hidden="1" x14ac:dyDescent="0.25">
      <c r="A66" s="25" t="s">
        <v>16</v>
      </c>
      <c r="B66" s="25" t="s">
        <v>5</v>
      </c>
      <c r="C66" s="25" t="s">
        <v>421</v>
      </c>
      <c r="D66" s="25" t="s">
        <v>881</v>
      </c>
      <c r="E66" s="25">
        <v>647</v>
      </c>
      <c r="F66" s="25">
        <v>48</v>
      </c>
      <c r="G66" s="25">
        <v>599</v>
      </c>
      <c r="H66" s="25">
        <v>36</v>
      </c>
      <c r="I66" s="25">
        <v>660</v>
      </c>
      <c r="J66" s="25">
        <v>48</v>
      </c>
      <c r="K66" s="25">
        <v>612</v>
      </c>
      <c r="L66" s="25">
        <v>31</v>
      </c>
      <c r="M66" s="25">
        <v>453</v>
      </c>
      <c r="N66" s="25">
        <v>45</v>
      </c>
      <c r="O66" s="25">
        <v>408</v>
      </c>
      <c r="P66" s="25">
        <v>31</v>
      </c>
      <c r="Q66" s="25">
        <v>459</v>
      </c>
      <c r="R66" s="25">
        <v>45</v>
      </c>
      <c r="S66" s="25">
        <v>414</v>
      </c>
      <c r="T66" s="25">
        <v>28</v>
      </c>
      <c r="U66" s="25">
        <v>469</v>
      </c>
      <c r="V66" s="25">
        <v>48</v>
      </c>
      <c r="W66" s="25">
        <v>421</v>
      </c>
      <c r="X66" s="25">
        <f>VLOOKUP(C66,'HERD Expenditures, 2007-2016'!$C$2:$N$630,8,FALSE)</f>
        <v>15719</v>
      </c>
      <c r="Y66" s="25">
        <f>VLOOKUP(C66,'HERD Expenditures, 2007-2016'!$C$2:$N$630,9,FALSE)</f>
        <v>16698</v>
      </c>
      <c r="Z66" s="25">
        <f>VLOOKUP(C66,'HERD Expenditures, 2007-2016'!$C$2:$N$630,10,FALSE)</f>
        <v>14732</v>
      </c>
      <c r="AA66" s="25">
        <f>VLOOKUP(C66,'HERD Expenditures, 2007-2016'!$C$2:$N$630,11,FALSE)</f>
        <v>13746</v>
      </c>
      <c r="AB66" s="25">
        <f>VLOOKUP(C66,'HERD Expenditures, 2007-2016'!$C$2:$N$630,12,FALSE)</f>
        <v>15725</v>
      </c>
      <c r="AC66" s="45">
        <f t="shared" si="1"/>
        <v>8.7708333333333339</v>
      </c>
      <c r="AD66" s="21">
        <v>2954801</v>
      </c>
      <c r="AE66" s="21">
        <v>10239710</v>
      </c>
    </row>
    <row r="67" spans="1:31" hidden="1" x14ac:dyDescent="0.25">
      <c r="A67" s="25" t="s">
        <v>23</v>
      </c>
      <c r="B67" s="25" t="s">
        <v>2</v>
      </c>
      <c r="C67" s="25" t="s">
        <v>298</v>
      </c>
      <c r="D67" s="25" t="s">
        <v>804</v>
      </c>
      <c r="E67" s="25">
        <v>37</v>
      </c>
      <c r="F67" s="25">
        <v>27</v>
      </c>
      <c r="G67" s="25">
        <v>10</v>
      </c>
      <c r="H67" s="25">
        <v>1</v>
      </c>
      <c r="I67" s="25">
        <v>80</v>
      </c>
      <c r="J67" s="25">
        <v>18</v>
      </c>
      <c r="K67" s="25">
        <v>62</v>
      </c>
      <c r="L67" s="25">
        <v>1</v>
      </c>
      <c r="M67" s="25">
        <v>116</v>
      </c>
      <c r="N67" s="25">
        <v>19</v>
      </c>
      <c r="O67" s="25">
        <v>97</v>
      </c>
      <c r="P67" s="25">
        <v>0</v>
      </c>
      <c r="Q67" s="25">
        <v>194</v>
      </c>
      <c r="R67" s="25">
        <v>23</v>
      </c>
      <c r="S67" s="25">
        <v>171</v>
      </c>
      <c r="T67" s="25">
        <v>1</v>
      </c>
      <c r="U67" s="25">
        <v>200</v>
      </c>
      <c r="V67" s="25">
        <v>21</v>
      </c>
      <c r="W67" s="25">
        <v>179</v>
      </c>
      <c r="X67" s="25">
        <f>VLOOKUP(C67,'HERD Expenditures, 2007-2016'!$C$2:$N$630,8,FALSE)</f>
        <v>1885</v>
      </c>
      <c r="Y67" s="25">
        <f>VLOOKUP(C67,'HERD Expenditures, 2007-2016'!$C$2:$N$630,9,FALSE)</f>
        <v>1903</v>
      </c>
      <c r="Z67" s="25">
        <f>VLOOKUP(C67,'HERD Expenditures, 2007-2016'!$C$2:$N$630,10,FALSE)</f>
        <v>1811</v>
      </c>
      <c r="AA67" s="25">
        <f>VLOOKUP(C67,'HERD Expenditures, 2007-2016'!$C$2:$N$630,11,FALSE)</f>
        <v>1772</v>
      </c>
      <c r="AB67" s="25">
        <f>VLOOKUP(C67,'HERD Expenditures, 2007-2016'!$C$2:$N$630,12,FALSE)</f>
        <v>1327</v>
      </c>
      <c r="AC67" s="45">
        <f t="shared" si="1"/>
        <v>8.5238095238095237</v>
      </c>
      <c r="AD67" s="21">
        <v>25919</v>
      </c>
      <c r="AE67" s="21">
        <v>1498727</v>
      </c>
    </row>
    <row r="68" spans="1:31" hidden="1" x14ac:dyDescent="0.25">
      <c r="A68" s="25" t="s">
        <v>32</v>
      </c>
      <c r="B68" s="25" t="s">
        <v>5</v>
      </c>
      <c r="C68" s="25" t="s">
        <v>231</v>
      </c>
      <c r="D68" s="25" t="s">
        <v>743</v>
      </c>
      <c r="E68" s="25">
        <v>76</v>
      </c>
      <c r="F68" s="25">
        <v>7</v>
      </c>
      <c r="G68" s="25">
        <v>69</v>
      </c>
      <c r="H68" s="25">
        <v>3</v>
      </c>
      <c r="I68" s="25">
        <v>76</v>
      </c>
      <c r="J68" s="25">
        <v>9</v>
      </c>
      <c r="K68" s="25">
        <v>67</v>
      </c>
      <c r="L68" s="25">
        <v>2</v>
      </c>
      <c r="M68" s="25">
        <v>62</v>
      </c>
      <c r="N68" s="25">
        <v>7</v>
      </c>
      <c r="O68" s="25">
        <v>55</v>
      </c>
      <c r="P68" s="25">
        <v>1</v>
      </c>
      <c r="Q68" s="25">
        <v>69</v>
      </c>
      <c r="R68" s="25">
        <v>8</v>
      </c>
      <c r="S68" s="25">
        <v>61</v>
      </c>
      <c r="T68" s="25">
        <v>1</v>
      </c>
      <c r="U68" s="25">
        <v>133</v>
      </c>
      <c r="V68" s="25">
        <v>14</v>
      </c>
      <c r="W68" s="25">
        <v>119</v>
      </c>
      <c r="X68" s="25">
        <f>VLOOKUP(C68,'HERD Expenditures, 2007-2016'!$C$2:$N$630,8,FALSE)</f>
        <v>1769</v>
      </c>
      <c r="Y68" s="25">
        <f>VLOOKUP(C68,'HERD Expenditures, 2007-2016'!$C$2:$N$630,9,FALSE)</f>
        <v>1542</v>
      </c>
      <c r="Z68" s="25">
        <f>VLOOKUP(C68,'HERD Expenditures, 2007-2016'!$C$2:$N$630,10,FALSE)</f>
        <v>1716</v>
      </c>
      <c r="AA68" s="25">
        <f>VLOOKUP(C68,'HERD Expenditures, 2007-2016'!$C$2:$N$630,11,FALSE)</f>
        <v>1535</v>
      </c>
      <c r="AB68" s="25">
        <f>VLOOKUP(C68,'HERD Expenditures, 2007-2016'!$C$2:$N$630,12,FALSE)</f>
        <v>1578</v>
      </c>
      <c r="AC68" s="45">
        <f t="shared" si="1"/>
        <v>8.5</v>
      </c>
      <c r="AD68" s="21">
        <v>481122</v>
      </c>
      <c r="AE68" s="21">
        <v>3670284</v>
      </c>
    </row>
    <row r="69" spans="1:31" x14ac:dyDescent="0.25">
      <c r="A69" s="25" t="s">
        <v>45</v>
      </c>
      <c r="B69" s="25" t="s">
        <v>5</v>
      </c>
      <c r="C69" s="25" t="s">
        <v>499</v>
      </c>
      <c r="D69" s="25" t="s">
        <v>826</v>
      </c>
      <c r="E69" s="25">
        <v>753</v>
      </c>
      <c r="F69" s="25">
        <v>147</v>
      </c>
      <c r="G69" s="25">
        <v>606</v>
      </c>
      <c r="H69" s="25">
        <v>22</v>
      </c>
      <c r="I69" s="25">
        <v>796</v>
      </c>
      <c r="J69" s="25">
        <v>148</v>
      </c>
      <c r="K69" s="25">
        <v>648</v>
      </c>
      <c r="L69" s="25">
        <v>28</v>
      </c>
      <c r="M69" s="25">
        <v>754</v>
      </c>
      <c r="N69" s="25">
        <v>139</v>
      </c>
      <c r="O69" s="25">
        <v>615</v>
      </c>
      <c r="P69" s="25">
        <v>44</v>
      </c>
      <c r="Q69" s="25">
        <v>1071</v>
      </c>
      <c r="R69" s="25">
        <v>111</v>
      </c>
      <c r="S69" s="25">
        <v>960</v>
      </c>
      <c r="T69" s="25">
        <v>45</v>
      </c>
      <c r="U69" s="25">
        <v>1048</v>
      </c>
      <c r="V69" s="25">
        <v>111</v>
      </c>
      <c r="W69" s="25">
        <v>937</v>
      </c>
      <c r="X69" s="25">
        <f>VLOOKUP(C69,'HERD Expenditures, 2007-2016'!$C$2:$N$630,8,FALSE)</f>
        <v>26507</v>
      </c>
      <c r="Y69" s="25">
        <f>VLOOKUP(C69,'HERD Expenditures, 2007-2016'!$C$2:$N$630,9,FALSE)</f>
        <v>23149</v>
      </c>
      <c r="Z69" s="25">
        <f>VLOOKUP(C69,'HERD Expenditures, 2007-2016'!$C$2:$N$630,10,FALSE)</f>
        <v>25666</v>
      </c>
      <c r="AA69" s="25">
        <f>VLOOKUP(C69,'HERD Expenditures, 2007-2016'!$C$2:$N$630,11,FALSE)</f>
        <v>38069</v>
      </c>
      <c r="AB69" s="25">
        <f>VLOOKUP(C69,'HERD Expenditures, 2007-2016'!$C$2:$N$630,12,FALSE)</f>
        <v>34661</v>
      </c>
      <c r="AC69" s="45">
        <f t="shared" si="1"/>
        <v>8.4414414414414409</v>
      </c>
      <c r="AD69" s="21">
        <v>5456991</v>
      </c>
      <c r="AE69" s="21">
        <v>14325377</v>
      </c>
    </row>
    <row r="70" spans="1:31" hidden="1" x14ac:dyDescent="0.25">
      <c r="A70" s="25" t="s">
        <v>32</v>
      </c>
      <c r="B70" s="25" t="s">
        <v>2</v>
      </c>
      <c r="C70" s="25" t="s">
        <v>340</v>
      </c>
      <c r="D70" s="25" t="s">
        <v>742</v>
      </c>
      <c r="E70" s="25">
        <v>249</v>
      </c>
      <c r="F70" s="25">
        <v>7</v>
      </c>
      <c r="G70" s="25">
        <v>242</v>
      </c>
      <c r="H70" s="25">
        <v>5</v>
      </c>
      <c r="I70" s="25">
        <v>303</v>
      </c>
      <c r="J70" s="25">
        <v>21</v>
      </c>
      <c r="K70" s="25">
        <v>282</v>
      </c>
      <c r="L70" s="25">
        <v>8</v>
      </c>
      <c r="M70" s="25">
        <v>281</v>
      </c>
      <c r="N70" s="25">
        <v>29</v>
      </c>
      <c r="O70" s="25">
        <v>252</v>
      </c>
      <c r="P70" s="25">
        <v>10</v>
      </c>
      <c r="Q70" s="25">
        <v>341</v>
      </c>
      <c r="R70" s="25">
        <v>33</v>
      </c>
      <c r="S70" s="25">
        <v>308</v>
      </c>
      <c r="T70" s="25">
        <v>10</v>
      </c>
      <c r="U70" s="25">
        <v>273</v>
      </c>
      <c r="V70" s="25">
        <v>29</v>
      </c>
      <c r="W70" s="25">
        <v>244</v>
      </c>
      <c r="X70" s="25">
        <f>VLOOKUP(C70,'HERD Expenditures, 2007-2016'!$C$2:$N$630,8,FALSE)</f>
        <v>7775</v>
      </c>
      <c r="Y70" s="25">
        <f>VLOOKUP(C70,'HERD Expenditures, 2007-2016'!$C$2:$N$630,9,FALSE)</f>
        <v>8574</v>
      </c>
      <c r="Z70" s="25">
        <f>VLOOKUP(C70,'HERD Expenditures, 2007-2016'!$C$2:$N$630,10,FALSE)</f>
        <v>7872</v>
      </c>
      <c r="AA70" s="25">
        <f>VLOOKUP(C70,'HERD Expenditures, 2007-2016'!$C$2:$N$630,11,FALSE)</f>
        <v>8007</v>
      </c>
      <c r="AB70" s="25">
        <f>VLOOKUP(C70,'HERD Expenditures, 2007-2016'!$C$2:$N$630,12,FALSE)</f>
        <v>6589</v>
      </c>
      <c r="AC70" s="45">
        <f t="shared" si="1"/>
        <v>8.4137931034482758</v>
      </c>
      <c r="AD70" s="21">
        <v>293984</v>
      </c>
      <c r="AE70" s="21">
        <v>626284</v>
      </c>
    </row>
    <row r="71" spans="1:31" x14ac:dyDescent="0.25">
      <c r="A71" s="25" t="s">
        <v>54</v>
      </c>
      <c r="B71" s="25" t="s">
        <v>5</v>
      </c>
      <c r="C71" s="25" t="s">
        <v>573</v>
      </c>
      <c r="D71" s="25" t="s">
        <v>803</v>
      </c>
      <c r="E71" s="25">
        <v>800</v>
      </c>
      <c r="F71" s="25">
        <v>100</v>
      </c>
      <c r="G71" s="25">
        <v>700</v>
      </c>
      <c r="H71" s="25">
        <v>1</v>
      </c>
      <c r="I71" s="25">
        <v>815</v>
      </c>
      <c r="J71" s="25">
        <v>126</v>
      </c>
      <c r="K71" s="25">
        <v>689</v>
      </c>
      <c r="L71" s="25">
        <v>1</v>
      </c>
      <c r="M71" s="25">
        <v>782</v>
      </c>
      <c r="N71" s="25">
        <v>97</v>
      </c>
      <c r="O71" s="25">
        <v>685</v>
      </c>
      <c r="P71" s="25">
        <v>37</v>
      </c>
      <c r="Q71" s="25">
        <v>782</v>
      </c>
      <c r="R71" s="25">
        <v>97</v>
      </c>
      <c r="S71" s="25">
        <v>685</v>
      </c>
      <c r="T71" s="25">
        <v>34</v>
      </c>
      <c r="U71" s="25">
        <v>2389</v>
      </c>
      <c r="V71" s="25">
        <v>254</v>
      </c>
      <c r="W71" s="25">
        <v>2135</v>
      </c>
      <c r="X71" s="25">
        <f>VLOOKUP(C71,'HERD Expenditures, 2007-2016'!$C$2:$N$630,8,FALSE)</f>
        <v>60079</v>
      </c>
      <c r="Y71" s="25">
        <f>VLOOKUP(C71,'HERD Expenditures, 2007-2016'!$C$2:$N$630,9,FALSE)</f>
        <v>51962</v>
      </c>
      <c r="Z71" s="25">
        <f>VLOOKUP(C71,'HERD Expenditures, 2007-2016'!$C$2:$N$630,10,FALSE)</f>
        <v>51938</v>
      </c>
      <c r="AA71" s="25">
        <f>VLOOKUP(C71,'HERD Expenditures, 2007-2016'!$C$2:$N$630,11,FALSE)</f>
        <v>51840</v>
      </c>
      <c r="AB71" s="25">
        <f>VLOOKUP(C71,'HERD Expenditures, 2007-2016'!$C$2:$N$630,12,FALSE)</f>
        <v>59363</v>
      </c>
      <c r="AC71" s="45">
        <f t="shared" si="1"/>
        <v>8.4055118110236222</v>
      </c>
      <c r="AD71" s="21">
        <v>29258</v>
      </c>
      <c r="AE71" s="21">
        <v>1189876</v>
      </c>
    </row>
    <row r="72" spans="1:31" x14ac:dyDescent="0.25">
      <c r="A72" s="25" t="s">
        <v>30</v>
      </c>
      <c r="B72" s="25" t="s">
        <v>2</v>
      </c>
      <c r="C72" s="25" t="s">
        <v>599</v>
      </c>
      <c r="D72" s="25" t="s">
        <v>783</v>
      </c>
      <c r="E72" s="25">
        <v>2969</v>
      </c>
      <c r="F72" s="25">
        <v>479</v>
      </c>
      <c r="G72" s="25">
        <v>2490</v>
      </c>
      <c r="H72" s="25">
        <v>277</v>
      </c>
      <c r="I72" s="25">
        <v>3427</v>
      </c>
      <c r="J72" s="25">
        <v>511</v>
      </c>
      <c r="K72" s="25">
        <v>2916</v>
      </c>
      <c r="L72" s="25">
        <v>324</v>
      </c>
      <c r="M72" s="25">
        <v>3424</v>
      </c>
      <c r="N72" s="25">
        <v>345</v>
      </c>
      <c r="O72" s="25">
        <v>3079</v>
      </c>
      <c r="P72" s="25">
        <v>281</v>
      </c>
      <c r="Q72" s="25">
        <v>3444</v>
      </c>
      <c r="R72" s="25">
        <v>366</v>
      </c>
      <c r="S72" s="25">
        <v>3078</v>
      </c>
      <c r="T72" s="25">
        <v>258</v>
      </c>
      <c r="U72" s="25">
        <v>3547</v>
      </c>
      <c r="V72" s="25">
        <v>379</v>
      </c>
      <c r="W72" s="25">
        <v>3168</v>
      </c>
      <c r="X72" s="25">
        <f>VLOOKUP(C72,'HERD Expenditures, 2007-2016'!$C$2:$N$630,8,FALSE)</f>
        <v>157691</v>
      </c>
      <c r="Y72" s="25">
        <f>VLOOKUP(C72,'HERD Expenditures, 2007-2016'!$C$2:$N$630,9,FALSE)</f>
        <v>175220</v>
      </c>
      <c r="Z72" s="25">
        <f>VLOOKUP(C72,'HERD Expenditures, 2007-2016'!$C$2:$N$630,10,FALSE)</f>
        <v>182228</v>
      </c>
      <c r="AA72" s="25">
        <f>VLOOKUP(C72,'HERD Expenditures, 2007-2016'!$C$2:$N$630,11,FALSE)</f>
        <v>190954</v>
      </c>
      <c r="AB72" s="25">
        <f>VLOOKUP(C72,'HERD Expenditures, 2007-2016'!$C$2:$N$630,12,FALSE)</f>
        <v>202216</v>
      </c>
      <c r="AC72" s="45">
        <f t="shared" si="1"/>
        <v>8.3588390501319267</v>
      </c>
      <c r="AD72" s="21">
        <v>443427</v>
      </c>
      <c r="AE72" s="21">
        <v>7998994</v>
      </c>
    </row>
    <row r="73" spans="1:31" hidden="1" x14ac:dyDescent="0.25">
      <c r="A73" s="25" t="s">
        <v>184</v>
      </c>
      <c r="B73" s="25" t="s">
        <v>5</v>
      </c>
      <c r="C73" s="25" t="s">
        <v>375</v>
      </c>
      <c r="D73" s="25" t="s">
        <v>874</v>
      </c>
      <c r="E73" s="25">
        <v>251</v>
      </c>
      <c r="F73" s="25">
        <v>55</v>
      </c>
      <c r="G73" s="25">
        <v>196</v>
      </c>
      <c r="H73" s="25">
        <v>6</v>
      </c>
      <c r="I73" s="25">
        <v>317</v>
      </c>
      <c r="J73" s="25">
        <v>47</v>
      </c>
      <c r="K73" s="25">
        <v>270</v>
      </c>
      <c r="L73" s="25">
        <v>0</v>
      </c>
      <c r="M73" s="25">
        <v>324</v>
      </c>
      <c r="N73" s="25">
        <v>36</v>
      </c>
      <c r="O73" s="25">
        <v>288</v>
      </c>
      <c r="P73" s="25">
        <v>2</v>
      </c>
      <c r="Q73" s="25">
        <v>306</v>
      </c>
      <c r="R73" s="25">
        <v>40</v>
      </c>
      <c r="S73" s="25">
        <v>266</v>
      </c>
      <c r="T73" s="25">
        <v>1</v>
      </c>
      <c r="U73" s="25">
        <v>344</v>
      </c>
      <c r="V73" s="25">
        <v>37</v>
      </c>
      <c r="W73" s="25">
        <v>307</v>
      </c>
      <c r="X73" s="25">
        <f>VLOOKUP(C73,'HERD Expenditures, 2007-2016'!$C$2:$N$630,8,FALSE)</f>
        <v>7814</v>
      </c>
      <c r="Y73" s="25">
        <f>VLOOKUP(C73,'HERD Expenditures, 2007-2016'!$C$2:$N$630,9,FALSE)</f>
        <v>9202</v>
      </c>
      <c r="Z73" s="25">
        <f>VLOOKUP(C73,'HERD Expenditures, 2007-2016'!$C$2:$N$630,10,FALSE)</f>
        <v>8198</v>
      </c>
      <c r="AA73" s="25">
        <f>VLOOKUP(C73,'HERD Expenditures, 2007-2016'!$C$2:$N$630,11,FALSE)</f>
        <v>7453</v>
      </c>
      <c r="AB73" s="25">
        <f>VLOOKUP(C73,'HERD Expenditures, 2007-2016'!$C$2:$N$630,12,FALSE)</f>
        <v>6764</v>
      </c>
      <c r="AC73" s="45">
        <f t="shared" si="1"/>
        <v>8.2972972972972965</v>
      </c>
      <c r="AD73" s="21">
        <v>1080271</v>
      </c>
      <c r="AE73" s="21">
        <v>7777990</v>
      </c>
    </row>
    <row r="74" spans="1:31" hidden="1" x14ac:dyDescent="0.25">
      <c r="A74" s="25" t="s">
        <v>271</v>
      </c>
      <c r="B74" s="25" t="s">
        <v>5</v>
      </c>
      <c r="C74" s="25" t="s">
        <v>270</v>
      </c>
      <c r="D74" s="25" t="s">
        <v>915</v>
      </c>
      <c r="E74" s="25">
        <v>264</v>
      </c>
      <c r="F74" s="25">
        <v>9</v>
      </c>
      <c r="G74" s="25">
        <v>255</v>
      </c>
      <c r="H74" s="25">
        <v>0</v>
      </c>
      <c r="I74" s="25">
        <v>243</v>
      </c>
      <c r="J74" s="25">
        <v>8</v>
      </c>
      <c r="K74" s="25">
        <v>235</v>
      </c>
      <c r="L74" s="25">
        <v>0</v>
      </c>
      <c r="M74" s="25">
        <v>280</v>
      </c>
      <c r="N74" s="25">
        <v>11</v>
      </c>
      <c r="O74" s="25">
        <v>269</v>
      </c>
      <c r="P74" s="25">
        <v>0</v>
      </c>
      <c r="Q74" s="25">
        <v>173</v>
      </c>
      <c r="R74" s="25">
        <v>14</v>
      </c>
      <c r="S74" s="25">
        <v>159</v>
      </c>
      <c r="T74" s="25">
        <v>0</v>
      </c>
      <c r="U74" s="25">
        <v>164</v>
      </c>
      <c r="V74" s="25">
        <v>18</v>
      </c>
      <c r="W74" s="25">
        <v>146</v>
      </c>
      <c r="X74" s="25">
        <f>VLOOKUP(C74,'HERD Expenditures, 2007-2016'!$C$2:$N$630,8,FALSE)</f>
        <v>1715</v>
      </c>
      <c r="Y74" s="25">
        <f>VLOOKUP(C74,'HERD Expenditures, 2007-2016'!$C$2:$N$630,9,FALSE)</f>
        <v>1761</v>
      </c>
      <c r="Z74" s="25">
        <f>VLOOKUP(C74,'HERD Expenditures, 2007-2016'!$C$2:$N$630,10,FALSE)</f>
        <v>1504</v>
      </c>
      <c r="AA74" s="25">
        <f>VLOOKUP(C74,'HERD Expenditures, 2007-2016'!$C$2:$N$630,11,FALSE)</f>
        <v>1496</v>
      </c>
      <c r="AB74" s="25">
        <f>VLOOKUP(C74,'HERD Expenditures, 2007-2016'!$C$2:$N$630,12,FALSE)</f>
        <v>1864</v>
      </c>
      <c r="AC74" s="45">
        <f t="shared" si="1"/>
        <v>8.1111111111111107</v>
      </c>
      <c r="AD74" s="21" t="e">
        <v>#N/A</v>
      </c>
      <c r="AE74" s="21">
        <v>926391</v>
      </c>
    </row>
    <row r="75" spans="1:31" x14ac:dyDescent="0.25">
      <c r="A75" s="25" t="s">
        <v>50</v>
      </c>
      <c r="B75" s="25" t="s">
        <v>5</v>
      </c>
      <c r="C75" s="25" t="s">
        <v>630</v>
      </c>
      <c r="D75" s="25" t="s">
        <v>768</v>
      </c>
      <c r="E75" s="25">
        <v>5182</v>
      </c>
      <c r="F75" s="25">
        <v>413</v>
      </c>
      <c r="G75" s="25">
        <v>4769</v>
      </c>
      <c r="H75" s="25">
        <v>232</v>
      </c>
      <c r="I75" s="25">
        <v>5448</v>
      </c>
      <c r="J75" s="25">
        <v>480</v>
      </c>
      <c r="K75" s="25">
        <v>4968</v>
      </c>
      <c r="L75" s="25">
        <v>222</v>
      </c>
      <c r="M75" s="25">
        <v>5610</v>
      </c>
      <c r="N75" s="25">
        <v>550</v>
      </c>
      <c r="O75" s="25">
        <v>5060</v>
      </c>
      <c r="P75" s="25">
        <v>214</v>
      </c>
      <c r="Q75" s="25">
        <v>5310</v>
      </c>
      <c r="R75" s="25">
        <v>556</v>
      </c>
      <c r="S75" s="25">
        <v>4754</v>
      </c>
      <c r="T75" s="25">
        <v>195</v>
      </c>
      <c r="U75" s="25">
        <v>5129</v>
      </c>
      <c r="V75" s="25">
        <v>563</v>
      </c>
      <c r="W75" s="25">
        <v>4566</v>
      </c>
      <c r="X75" s="25">
        <f>VLOOKUP(C75,'HERD Expenditures, 2007-2016'!$C$2:$N$630,8,FALSE)</f>
        <v>225378</v>
      </c>
      <c r="Y75" s="25">
        <f>VLOOKUP(C75,'HERD Expenditures, 2007-2016'!$C$2:$N$630,9,FALSE)</f>
        <v>250877</v>
      </c>
      <c r="Z75" s="25">
        <f>VLOOKUP(C75,'HERD Expenditures, 2007-2016'!$C$2:$N$630,10,FALSE)</f>
        <v>252548</v>
      </c>
      <c r="AA75" s="25">
        <f>VLOOKUP(C75,'HERD Expenditures, 2007-2016'!$C$2:$N$630,11,FALSE)</f>
        <v>256449</v>
      </c>
      <c r="AB75" s="25">
        <f>VLOOKUP(C75,'HERD Expenditures, 2007-2016'!$C$2:$N$630,12,FALSE)</f>
        <v>268288</v>
      </c>
      <c r="AC75" s="45">
        <f t="shared" si="1"/>
        <v>8.1101243339254001</v>
      </c>
      <c r="AD75" s="21">
        <v>2421578</v>
      </c>
      <c r="AE75" s="21">
        <v>3167329</v>
      </c>
    </row>
    <row r="76" spans="1:31" hidden="1" x14ac:dyDescent="0.25">
      <c r="A76" s="25" t="s">
        <v>54</v>
      </c>
      <c r="B76" s="25" t="s">
        <v>5</v>
      </c>
      <c r="C76" s="25" t="s">
        <v>341</v>
      </c>
      <c r="D76" s="25" t="s">
        <v>757</v>
      </c>
      <c r="E76" s="25">
        <v>303</v>
      </c>
      <c r="F76" s="25">
        <v>28</v>
      </c>
      <c r="G76" s="25">
        <v>275</v>
      </c>
      <c r="H76" s="25">
        <v>7</v>
      </c>
      <c r="I76" s="25">
        <v>298</v>
      </c>
      <c r="J76" s="25">
        <v>26</v>
      </c>
      <c r="K76" s="25">
        <v>272</v>
      </c>
      <c r="L76" s="25">
        <v>9</v>
      </c>
      <c r="M76" s="25">
        <v>104</v>
      </c>
      <c r="N76" s="25">
        <v>22</v>
      </c>
      <c r="O76" s="25">
        <v>82</v>
      </c>
      <c r="P76" s="25">
        <v>3</v>
      </c>
      <c r="Q76" s="25">
        <v>311</v>
      </c>
      <c r="R76" s="25">
        <v>33</v>
      </c>
      <c r="S76" s="25">
        <v>278</v>
      </c>
      <c r="T76" s="25">
        <v>9</v>
      </c>
      <c r="U76" s="25">
        <v>273</v>
      </c>
      <c r="V76" s="25">
        <v>30</v>
      </c>
      <c r="W76" s="25">
        <v>243</v>
      </c>
      <c r="X76" s="25">
        <f>VLOOKUP(C76,'HERD Expenditures, 2007-2016'!$C$2:$N$630,8,FALSE)</f>
        <v>11515</v>
      </c>
      <c r="Y76" s="25">
        <f>VLOOKUP(C76,'HERD Expenditures, 2007-2016'!$C$2:$N$630,9,FALSE)</f>
        <v>11315</v>
      </c>
      <c r="Z76" s="25">
        <f>VLOOKUP(C76,'HERD Expenditures, 2007-2016'!$C$2:$N$630,10,FALSE)</f>
        <v>10060</v>
      </c>
      <c r="AA76" s="25">
        <f>VLOOKUP(C76,'HERD Expenditures, 2007-2016'!$C$2:$N$630,11,FALSE)</f>
        <v>9396</v>
      </c>
      <c r="AB76" s="25">
        <f>VLOOKUP(C76,'HERD Expenditures, 2007-2016'!$C$2:$N$630,12,FALSE)</f>
        <v>8204</v>
      </c>
      <c r="AC76" s="45">
        <f t="shared" si="1"/>
        <v>8.1</v>
      </c>
      <c r="AD76" s="21">
        <v>355607</v>
      </c>
      <c r="AE76" s="21">
        <v>523677</v>
      </c>
    </row>
    <row r="77" spans="1:31" x14ac:dyDescent="0.25">
      <c r="A77" s="25" t="s">
        <v>27</v>
      </c>
      <c r="B77" s="25" t="s">
        <v>2</v>
      </c>
      <c r="C77" s="25" t="s">
        <v>565</v>
      </c>
      <c r="D77" s="25" t="s">
        <v>711</v>
      </c>
      <c r="E77" s="25">
        <v>23</v>
      </c>
      <c r="F77" s="25">
        <v>3</v>
      </c>
      <c r="G77" s="25">
        <v>20</v>
      </c>
      <c r="H77" s="25">
        <v>0</v>
      </c>
      <c r="I77" s="25">
        <v>2457</v>
      </c>
      <c r="J77" s="25">
        <v>267</v>
      </c>
      <c r="K77" s="25">
        <v>2190</v>
      </c>
      <c r="L77" s="25">
        <v>703</v>
      </c>
      <c r="M77" s="25">
        <v>2327</v>
      </c>
      <c r="N77" s="25">
        <v>259</v>
      </c>
      <c r="O77" s="25">
        <v>2068</v>
      </c>
      <c r="P77" s="25">
        <v>641</v>
      </c>
      <c r="Q77" s="25">
        <v>2190</v>
      </c>
      <c r="R77" s="25">
        <v>246</v>
      </c>
      <c r="S77" s="25">
        <v>1944</v>
      </c>
      <c r="T77" s="25">
        <v>562</v>
      </c>
      <c r="U77" s="25">
        <v>2145</v>
      </c>
      <c r="V77" s="25">
        <v>237</v>
      </c>
      <c r="W77" s="25">
        <v>1908</v>
      </c>
      <c r="X77" s="25">
        <f>VLOOKUP(C77,'HERD Expenditures, 2007-2016'!$C$2:$N$630,8,FALSE)</f>
        <v>398673</v>
      </c>
      <c r="Y77" s="25">
        <f>VLOOKUP(C77,'HERD Expenditures, 2007-2016'!$C$2:$N$630,9,FALSE)</f>
        <v>399899</v>
      </c>
      <c r="Z77" s="25">
        <f>VLOOKUP(C77,'HERD Expenditures, 2007-2016'!$C$2:$N$630,10,FALSE)</f>
        <v>386231</v>
      </c>
      <c r="AA77" s="25">
        <f>VLOOKUP(C77,'HERD Expenditures, 2007-2016'!$C$2:$N$630,11,FALSE)</f>
        <v>384161</v>
      </c>
      <c r="AB77" s="25">
        <f>VLOOKUP(C77,'HERD Expenditures, 2007-2016'!$C$2:$N$630,12,FALSE)</f>
        <v>364670</v>
      </c>
      <c r="AC77" s="45">
        <f t="shared" si="1"/>
        <v>8.0506329113924053</v>
      </c>
      <c r="AD77" s="21">
        <v>227956</v>
      </c>
      <c r="AE77" s="21">
        <v>3167329</v>
      </c>
    </row>
    <row r="78" spans="1:31" hidden="1" x14ac:dyDescent="0.25">
      <c r="A78" s="25" t="s">
        <v>21</v>
      </c>
      <c r="B78" s="25" t="s">
        <v>2</v>
      </c>
      <c r="C78" s="25" t="s">
        <v>235</v>
      </c>
      <c r="D78" s="25" t="s">
        <v>920</v>
      </c>
      <c r="E78" s="25">
        <v>125</v>
      </c>
      <c r="F78" s="25">
        <v>25</v>
      </c>
      <c r="G78" s="25">
        <v>100</v>
      </c>
      <c r="H78" s="25">
        <v>1</v>
      </c>
      <c r="I78" s="25">
        <v>149</v>
      </c>
      <c r="J78" s="25">
        <v>29</v>
      </c>
      <c r="K78" s="25">
        <v>120</v>
      </c>
      <c r="L78" s="25">
        <v>1</v>
      </c>
      <c r="M78" s="25">
        <v>154</v>
      </c>
      <c r="N78" s="25">
        <v>24</v>
      </c>
      <c r="O78" s="25">
        <v>130</v>
      </c>
      <c r="P78" s="25">
        <v>1</v>
      </c>
      <c r="Q78" s="25">
        <v>127</v>
      </c>
      <c r="R78" s="25">
        <v>13</v>
      </c>
      <c r="S78" s="25">
        <v>114</v>
      </c>
      <c r="T78" s="25">
        <v>1</v>
      </c>
      <c r="U78" s="25">
        <v>135</v>
      </c>
      <c r="V78" s="25">
        <v>15</v>
      </c>
      <c r="W78" s="25">
        <v>120</v>
      </c>
      <c r="X78" s="25">
        <f>VLOOKUP(C78,'HERD Expenditures, 2007-2016'!$C$2:$N$630,8,FALSE)</f>
        <v>1996</v>
      </c>
      <c r="Y78" s="25">
        <f>VLOOKUP(C78,'HERD Expenditures, 2007-2016'!$C$2:$N$630,9,FALSE)</f>
        <v>1822</v>
      </c>
      <c r="Z78" s="25">
        <f>VLOOKUP(C78,'HERD Expenditures, 2007-2016'!$C$2:$N$630,10,FALSE)</f>
        <v>1673</v>
      </c>
      <c r="AA78" s="25">
        <f>VLOOKUP(C78,'HERD Expenditures, 2007-2016'!$C$2:$N$630,11,FALSE)</f>
        <v>1748</v>
      </c>
      <c r="AB78" s="25">
        <f>VLOOKUP(C78,'HERD Expenditures, 2007-2016'!$C$2:$N$630,12,FALSE)</f>
        <v>1903</v>
      </c>
      <c r="AC78" s="45">
        <f t="shared" ref="AC78:AC141" si="2">W78/V78</f>
        <v>8</v>
      </c>
      <c r="AD78" s="21">
        <v>2122149</v>
      </c>
      <c r="AE78" s="21">
        <v>7777990</v>
      </c>
    </row>
    <row r="79" spans="1:31" hidden="1" x14ac:dyDescent="0.25">
      <c r="A79" s="25" t="s">
        <v>30</v>
      </c>
      <c r="B79" s="25" t="s">
        <v>5</v>
      </c>
      <c r="C79" s="25" t="s">
        <v>163</v>
      </c>
      <c r="D79" s="25" t="s">
        <v>783</v>
      </c>
      <c r="E79" s="25">
        <v>70</v>
      </c>
      <c r="F79" s="25">
        <v>9</v>
      </c>
      <c r="G79" s="25">
        <v>61</v>
      </c>
      <c r="H79" s="25">
        <v>2</v>
      </c>
      <c r="I79" s="25">
        <v>103</v>
      </c>
      <c r="J79" s="25">
        <v>11</v>
      </c>
      <c r="K79" s="25">
        <v>92</v>
      </c>
      <c r="L79" s="25">
        <v>2</v>
      </c>
      <c r="M79" s="25">
        <v>65</v>
      </c>
      <c r="N79" s="25">
        <v>6</v>
      </c>
      <c r="O79" s="25">
        <v>59</v>
      </c>
      <c r="P79" s="25">
        <v>2</v>
      </c>
      <c r="Q79" s="25">
        <v>31</v>
      </c>
      <c r="R79" s="25">
        <v>7</v>
      </c>
      <c r="S79" s="25">
        <v>24</v>
      </c>
      <c r="T79" s="25">
        <v>3</v>
      </c>
      <c r="U79" s="25">
        <v>81</v>
      </c>
      <c r="V79" s="25">
        <v>9</v>
      </c>
      <c r="W79" s="25">
        <v>72</v>
      </c>
      <c r="X79" s="25">
        <f>VLOOKUP(C79,'HERD Expenditures, 2007-2016'!$C$2:$N$630,8,FALSE)</f>
        <v>1219</v>
      </c>
      <c r="Y79" s="25">
        <f>VLOOKUP(C79,'HERD Expenditures, 2007-2016'!$C$2:$N$630,9,FALSE)</f>
        <v>1410</v>
      </c>
      <c r="Z79" s="25">
        <f>VLOOKUP(C79,'HERD Expenditures, 2007-2016'!$C$2:$N$630,10,FALSE)</f>
        <v>1565</v>
      </c>
      <c r="AA79" s="25">
        <f>VLOOKUP(C79,'HERD Expenditures, 2007-2016'!$C$2:$N$630,11,FALSE)</f>
        <v>1619</v>
      </c>
      <c r="AB79" s="25">
        <f>VLOOKUP(C79,'HERD Expenditures, 2007-2016'!$C$2:$N$630,12,FALSE)</f>
        <v>1474</v>
      </c>
      <c r="AC79" s="45">
        <f t="shared" si="2"/>
        <v>8</v>
      </c>
      <c r="AD79" s="21">
        <v>773940</v>
      </c>
      <c r="AE79" s="21">
        <v>10239710</v>
      </c>
    </row>
    <row r="80" spans="1:31" hidden="1" x14ac:dyDescent="0.25">
      <c r="A80" s="25" t="s">
        <v>27</v>
      </c>
      <c r="B80" s="25" t="s">
        <v>2</v>
      </c>
      <c r="C80" s="25" t="s">
        <v>351</v>
      </c>
      <c r="D80" s="25" t="s">
        <v>700</v>
      </c>
      <c r="E80" s="25">
        <v>105</v>
      </c>
      <c r="F80" s="25">
        <v>20</v>
      </c>
      <c r="G80" s="25">
        <v>85</v>
      </c>
      <c r="H80" s="25">
        <v>6</v>
      </c>
      <c r="I80" s="25">
        <v>102</v>
      </c>
      <c r="J80" s="25">
        <v>21</v>
      </c>
      <c r="K80" s="25">
        <v>81</v>
      </c>
      <c r="L80" s="25">
        <v>5</v>
      </c>
      <c r="M80" s="25">
        <v>271</v>
      </c>
      <c r="N80" s="25">
        <v>27</v>
      </c>
      <c r="O80" s="25">
        <v>244</v>
      </c>
      <c r="P80" s="25">
        <v>2</v>
      </c>
      <c r="Q80" s="25">
        <v>294</v>
      </c>
      <c r="R80" s="25">
        <v>29</v>
      </c>
      <c r="S80" s="25">
        <v>265</v>
      </c>
      <c r="T80" s="25">
        <v>3</v>
      </c>
      <c r="U80" s="25">
        <v>286</v>
      </c>
      <c r="V80" s="25">
        <v>32</v>
      </c>
      <c r="W80" s="25">
        <v>254</v>
      </c>
      <c r="X80" s="25">
        <f>VLOOKUP(C80,'HERD Expenditures, 2007-2016'!$C$2:$N$630,8,FALSE)</f>
        <v>3512</v>
      </c>
      <c r="Y80" s="25">
        <f>VLOOKUP(C80,'HERD Expenditures, 2007-2016'!$C$2:$N$630,9,FALSE)</f>
        <v>3595</v>
      </c>
      <c r="Z80" s="25">
        <f>VLOOKUP(C80,'HERD Expenditures, 2007-2016'!$C$2:$N$630,10,FALSE)</f>
        <v>3127</v>
      </c>
      <c r="AA80" s="25">
        <f>VLOOKUP(C80,'HERD Expenditures, 2007-2016'!$C$2:$N$630,11,FALSE)</f>
        <v>3272</v>
      </c>
      <c r="AB80" s="25">
        <f>VLOOKUP(C80,'HERD Expenditures, 2007-2016'!$C$2:$N$630,12,FALSE)</f>
        <v>4332</v>
      </c>
      <c r="AC80" s="45">
        <f t="shared" si="2"/>
        <v>7.9375</v>
      </c>
      <c r="AD80" s="21">
        <v>1709983</v>
      </c>
      <c r="AE80" s="21">
        <v>3725280</v>
      </c>
    </row>
    <row r="81" spans="1:31" hidden="1" x14ac:dyDescent="0.25">
      <c r="A81" s="25" t="s">
        <v>25</v>
      </c>
      <c r="B81" s="25" t="s">
        <v>5</v>
      </c>
      <c r="C81" s="25" t="s">
        <v>223</v>
      </c>
      <c r="D81" s="25" t="s">
        <v>912</v>
      </c>
      <c r="E81" s="25">
        <v>138</v>
      </c>
      <c r="F81" s="25">
        <v>14</v>
      </c>
      <c r="G81" s="25">
        <v>124</v>
      </c>
      <c r="H81" s="25">
        <v>5</v>
      </c>
      <c r="I81" s="25">
        <v>130</v>
      </c>
      <c r="J81" s="25">
        <v>15</v>
      </c>
      <c r="K81" s="25">
        <v>115</v>
      </c>
      <c r="L81" s="25">
        <v>3</v>
      </c>
      <c r="M81" s="25">
        <v>132</v>
      </c>
      <c r="N81" s="25">
        <v>13</v>
      </c>
      <c r="O81" s="25">
        <v>119</v>
      </c>
      <c r="P81" s="25">
        <v>3</v>
      </c>
      <c r="Q81" s="25">
        <v>144</v>
      </c>
      <c r="R81" s="25">
        <v>13</v>
      </c>
      <c r="S81" s="25">
        <v>131</v>
      </c>
      <c r="T81" s="25">
        <v>3</v>
      </c>
      <c r="U81" s="25">
        <v>123</v>
      </c>
      <c r="V81" s="25">
        <v>14</v>
      </c>
      <c r="W81" s="25">
        <v>109</v>
      </c>
      <c r="X81" s="25">
        <f>VLOOKUP(C81,'HERD Expenditures, 2007-2016'!$C$2:$N$630,8,FALSE)</f>
        <v>3345</v>
      </c>
      <c r="Y81" s="25">
        <f>VLOOKUP(C81,'HERD Expenditures, 2007-2016'!$C$2:$N$630,9,FALSE)</f>
        <v>2192</v>
      </c>
      <c r="Z81" s="25">
        <f>VLOOKUP(C81,'HERD Expenditures, 2007-2016'!$C$2:$N$630,10,FALSE)</f>
        <v>2080</v>
      </c>
      <c r="AA81" s="25">
        <f>VLOOKUP(C81,'HERD Expenditures, 2007-2016'!$C$2:$N$630,11,FALSE)</f>
        <v>2371</v>
      </c>
      <c r="AB81" s="25">
        <f>VLOOKUP(C81,'HERD Expenditures, 2007-2016'!$C$2:$N$630,12,FALSE)</f>
        <v>2124</v>
      </c>
      <c r="AC81" s="45">
        <f t="shared" si="2"/>
        <v>7.7857142857142856</v>
      </c>
      <c r="AD81" s="21">
        <v>2576412</v>
      </c>
      <c r="AE81" s="21">
        <v>10239710</v>
      </c>
    </row>
    <row r="82" spans="1:31" x14ac:dyDescent="0.25">
      <c r="A82" s="25" t="s">
        <v>50</v>
      </c>
      <c r="B82" s="25" t="s">
        <v>5</v>
      </c>
      <c r="C82" s="25" t="s">
        <v>591</v>
      </c>
      <c r="D82" s="25" t="s">
        <v>746</v>
      </c>
      <c r="E82" s="25">
        <v>1445</v>
      </c>
      <c r="F82" s="25">
        <v>392</v>
      </c>
      <c r="G82" s="25">
        <v>1053</v>
      </c>
      <c r="H82" s="25">
        <v>57</v>
      </c>
      <c r="I82" s="25">
        <v>1522</v>
      </c>
      <c r="J82" s="25">
        <v>377</v>
      </c>
      <c r="K82" s="25">
        <v>1145</v>
      </c>
      <c r="L82" s="25">
        <v>92</v>
      </c>
      <c r="M82" s="25">
        <v>1598</v>
      </c>
      <c r="N82" s="25">
        <v>395</v>
      </c>
      <c r="O82" s="25">
        <v>1203</v>
      </c>
      <c r="P82" s="25">
        <v>90</v>
      </c>
      <c r="Q82" s="25">
        <v>2933</v>
      </c>
      <c r="R82" s="25">
        <v>406</v>
      </c>
      <c r="S82" s="25">
        <v>2527</v>
      </c>
      <c r="T82" s="25">
        <v>117</v>
      </c>
      <c r="U82" s="25">
        <v>3307</v>
      </c>
      <c r="V82" s="25">
        <v>377</v>
      </c>
      <c r="W82" s="25">
        <v>2930</v>
      </c>
      <c r="X82" s="25">
        <f>VLOOKUP(C82,'HERD Expenditures, 2007-2016'!$C$2:$N$630,8,FALSE)</f>
        <v>118058</v>
      </c>
      <c r="Y82" s="25">
        <f>VLOOKUP(C82,'HERD Expenditures, 2007-2016'!$C$2:$N$630,9,FALSE)</f>
        <v>128070</v>
      </c>
      <c r="Z82" s="25">
        <f>VLOOKUP(C82,'HERD Expenditures, 2007-2016'!$C$2:$N$630,10,FALSE)</f>
        <v>132531</v>
      </c>
      <c r="AA82" s="25">
        <f>VLOOKUP(C82,'HERD Expenditures, 2007-2016'!$C$2:$N$630,11,FALSE)</f>
        <v>163033</v>
      </c>
      <c r="AB82" s="25">
        <f>VLOOKUP(C82,'HERD Expenditures, 2007-2016'!$C$2:$N$630,12,FALSE)</f>
        <v>170846</v>
      </c>
      <c r="AC82" s="45">
        <f t="shared" si="2"/>
        <v>7.7718832891246681</v>
      </c>
      <c r="AD82" s="21">
        <v>324448</v>
      </c>
      <c r="AE82" s="21">
        <v>2507205</v>
      </c>
    </row>
    <row r="83" spans="1:31" hidden="1" x14ac:dyDescent="0.25">
      <c r="A83" s="25" t="s">
        <v>85</v>
      </c>
      <c r="B83" s="25" t="s">
        <v>2</v>
      </c>
      <c r="C83" s="25" t="s">
        <v>257</v>
      </c>
      <c r="D83" s="25" t="s">
        <v>715</v>
      </c>
      <c r="E83" s="25">
        <v>296</v>
      </c>
      <c r="F83" s="25">
        <v>21</v>
      </c>
      <c r="G83" s="25">
        <v>275</v>
      </c>
      <c r="H83" s="25">
        <v>12</v>
      </c>
      <c r="I83" s="25">
        <v>254</v>
      </c>
      <c r="J83" s="25">
        <v>19</v>
      </c>
      <c r="K83" s="25">
        <v>235</v>
      </c>
      <c r="L83" s="25">
        <v>9</v>
      </c>
      <c r="M83" s="25">
        <v>220</v>
      </c>
      <c r="N83" s="25">
        <v>16</v>
      </c>
      <c r="O83" s="25">
        <v>204</v>
      </c>
      <c r="P83" s="25">
        <v>5</v>
      </c>
      <c r="Q83" s="25">
        <v>268</v>
      </c>
      <c r="R83" s="25">
        <v>17</v>
      </c>
      <c r="S83" s="25">
        <v>251</v>
      </c>
      <c r="T83" s="25">
        <v>7</v>
      </c>
      <c r="U83" s="25">
        <v>149</v>
      </c>
      <c r="V83" s="25">
        <v>17</v>
      </c>
      <c r="W83" s="25">
        <v>132</v>
      </c>
      <c r="X83" s="25">
        <f>VLOOKUP(C83,'HERD Expenditures, 2007-2016'!$C$2:$N$630,8,FALSE)</f>
        <v>10406</v>
      </c>
      <c r="Y83" s="25">
        <f>VLOOKUP(C83,'HERD Expenditures, 2007-2016'!$C$2:$N$630,9,FALSE)</f>
        <v>9159</v>
      </c>
      <c r="Z83" s="25">
        <f>VLOOKUP(C83,'HERD Expenditures, 2007-2016'!$C$2:$N$630,10,FALSE)</f>
        <v>9192</v>
      </c>
      <c r="AA83" s="25">
        <f>VLOOKUP(C83,'HERD Expenditures, 2007-2016'!$C$2:$N$630,11,FALSE)</f>
        <v>9945</v>
      </c>
      <c r="AB83" s="25">
        <f>VLOOKUP(C83,'HERD Expenditures, 2007-2016'!$C$2:$N$630,12,FALSE)</f>
        <v>8513</v>
      </c>
      <c r="AC83" s="45">
        <f t="shared" si="2"/>
        <v>7.7647058823529411</v>
      </c>
      <c r="AD83" s="21">
        <v>113641</v>
      </c>
      <c r="AE83" s="21">
        <v>10239710</v>
      </c>
    </row>
    <row r="84" spans="1:31" hidden="1" x14ac:dyDescent="0.25">
      <c r="A84" s="25" t="s">
        <v>21</v>
      </c>
      <c r="B84" s="25" t="s">
        <v>2</v>
      </c>
      <c r="C84" s="25" t="s">
        <v>202</v>
      </c>
      <c r="D84" s="25" t="s">
        <v>925</v>
      </c>
      <c r="E84" s="25">
        <v>78</v>
      </c>
      <c r="F84" s="25">
        <v>15</v>
      </c>
      <c r="G84" s="25">
        <v>63</v>
      </c>
      <c r="H84" s="25">
        <v>1</v>
      </c>
      <c r="I84" s="25">
        <v>73</v>
      </c>
      <c r="J84" s="25">
        <v>13</v>
      </c>
      <c r="K84" s="25">
        <v>60</v>
      </c>
      <c r="L84" s="25">
        <v>1</v>
      </c>
      <c r="M84" s="25">
        <v>64</v>
      </c>
      <c r="N84" s="25">
        <v>14</v>
      </c>
      <c r="O84" s="25">
        <v>50</v>
      </c>
      <c r="P84" s="25">
        <v>1</v>
      </c>
      <c r="Q84" s="25">
        <v>67</v>
      </c>
      <c r="R84" s="25">
        <v>14</v>
      </c>
      <c r="S84" s="25">
        <v>53</v>
      </c>
      <c r="T84" s="25">
        <v>1</v>
      </c>
      <c r="U84" s="25">
        <v>105</v>
      </c>
      <c r="V84" s="25">
        <v>12</v>
      </c>
      <c r="W84" s="25">
        <v>93</v>
      </c>
      <c r="X84" s="25">
        <f>VLOOKUP(C84,'HERD Expenditures, 2007-2016'!$C$2:$N$630,8,FALSE)</f>
        <v>2070</v>
      </c>
      <c r="Y84" s="25">
        <f>VLOOKUP(C84,'HERD Expenditures, 2007-2016'!$C$2:$N$630,9,FALSE)</f>
        <v>2514</v>
      </c>
      <c r="Z84" s="25">
        <f>VLOOKUP(C84,'HERD Expenditures, 2007-2016'!$C$2:$N$630,10,FALSE)</f>
        <v>1584</v>
      </c>
      <c r="AA84" s="25">
        <f>VLOOKUP(C84,'HERD Expenditures, 2007-2016'!$C$2:$N$630,11,FALSE)</f>
        <v>2791</v>
      </c>
      <c r="AB84" s="25">
        <f>VLOOKUP(C84,'HERD Expenditures, 2007-2016'!$C$2:$N$630,12,FALSE)</f>
        <v>1781</v>
      </c>
      <c r="AC84" s="45">
        <f t="shared" si="2"/>
        <v>7.75</v>
      </c>
      <c r="AD84" s="21">
        <v>51192</v>
      </c>
      <c r="AE84" s="21">
        <v>565435</v>
      </c>
    </row>
    <row r="85" spans="1:31" hidden="1" x14ac:dyDescent="0.25">
      <c r="A85" s="25" t="s">
        <v>45</v>
      </c>
      <c r="B85" s="25" t="s">
        <v>5</v>
      </c>
      <c r="C85" s="25" t="s">
        <v>437</v>
      </c>
      <c r="D85" s="25" t="s">
        <v>813</v>
      </c>
      <c r="E85" s="25">
        <v>270</v>
      </c>
      <c r="F85" s="25">
        <v>47</v>
      </c>
      <c r="G85" s="25">
        <v>223</v>
      </c>
      <c r="H85" s="25">
        <v>34</v>
      </c>
      <c r="I85" s="25">
        <v>391</v>
      </c>
      <c r="J85" s="25">
        <v>69</v>
      </c>
      <c r="K85" s="25">
        <v>322</v>
      </c>
      <c r="L85" s="25">
        <v>30</v>
      </c>
      <c r="M85" s="25">
        <v>302</v>
      </c>
      <c r="N85" s="25">
        <v>84</v>
      </c>
      <c r="O85" s="25">
        <v>218</v>
      </c>
      <c r="P85" s="25">
        <v>20</v>
      </c>
      <c r="Q85" s="25">
        <v>229</v>
      </c>
      <c r="R85" s="25">
        <v>94</v>
      </c>
      <c r="S85" s="25">
        <v>135</v>
      </c>
      <c r="T85" s="25">
        <v>16</v>
      </c>
      <c r="U85" s="25">
        <v>529</v>
      </c>
      <c r="V85" s="25">
        <v>61</v>
      </c>
      <c r="W85" s="25">
        <v>468</v>
      </c>
      <c r="X85" s="25">
        <f>VLOOKUP(C85,'HERD Expenditures, 2007-2016'!$C$2:$N$630,8,FALSE)</f>
        <v>8566</v>
      </c>
      <c r="Y85" s="25">
        <f>VLOOKUP(C85,'HERD Expenditures, 2007-2016'!$C$2:$N$630,9,FALSE)</f>
        <v>13157</v>
      </c>
      <c r="Z85" s="25">
        <f>VLOOKUP(C85,'HERD Expenditures, 2007-2016'!$C$2:$N$630,10,FALSE)</f>
        <v>8861</v>
      </c>
      <c r="AA85" s="25">
        <f>VLOOKUP(C85,'HERD Expenditures, 2007-2016'!$C$2:$N$630,11,FALSE)</f>
        <v>7995</v>
      </c>
      <c r="AB85" s="25">
        <f>VLOOKUP(C85,'HERD Expenditures, 2007-2016'!$C$2:$N$630,12,FALSE)</f>
        <v>14460</v>
      </c>
      <c r="AC85" s="45">
        <f t="shared" si="2"/>
        <v>7.6721311475409832</v>
      </c>
      <c r="AD85" s="21">
        <v>504306</v>
      </c>
      <c r="AE85" s="21">
        <v>1370988</v>
      </c>
    </row>
    <row r="86" spans="1:31" hidden="1" x14ac:dyDescent="0.25">
      <c r="A86" s="25" t="s">
        <v>25</v>
      </c>
      <c r="B86" s="25" t="s">
        <v>5</v>
      </c>
      <c r="C86" s="25" t="s">
        <v>390</v>
      </c>
      <c r="D86" s="25" t="s">
        <v>889</v>
      </c>
      <c r="E86" s="25">
        <v>268</v>
      </c>
      <c r="F86" s="25">
        <v>47</v>
      </c>
      <c r="G86" s="25">
        <v>221</v>
      </c>
      <c r="H86" s="25">
        <v>0</v>
      </c>
      <c r="I86" s="25">
        <v>229</v>
      </c>
      <c r="J86" s="25">
        <v>43</v>
      </c>
      <c r="K86" s="25">
        <v>186</v>
      </c>
      <c r="L86" s="25">
        <v>2</v>
      </c>
      <c r="M86" s="25">
        <v>318</v>
      </c>
      <c r="N86" s="25">
        <v>47</v>
      </c>
      <c r="O86" s="25">
        <v>271</v>
      </c>
      <c r="P86" s="25">
        <v>9</v>
      </c>
      <c r="Q86" s="25">
        <v>265</v>
      </c>
      <c r="R86" s="25">
        <v>54</v>
      </c>
      <c r="S86" s="25">
        <v>211</v>
      </c>
      <c r="T86" s="25">
        <v>3</v>
      </c>
      <c r="U86" s="25">
        <v>381</v>
      </c>
      <c r="V86" s="25">
        <v>44</v>
      </c>
      <c r="W86" s="25">
        <v>337</v>
      </c>
      <c r="X86" s="25">
        <f>VLOOKUP(C86,'HERD Expenditures, 2007-2016'!$C$2:$N$630,8,FALSE)</f>
        <v>10639</v>
      </c>
      <c r="Y86" s="25">
        <f>VLOOKUP(C86,'HERD Expenditures, 2007-2016'!$C$2:$N$630,9,FALSE)</f>
        <v>9322</v>
      </c>
      <c r="Z86" s="25">
        <f>VLOOKUP(C86,'HERD Expenditures, 2007-2016'!$C$2:$N$630,10,FALSE)</f>
        <v>8280</v>
      </c>
      <c r="AA86" s="25">
        <f>VLOOKUP(C86,'HERD Expenditures, 2007-2016'!$C$2:$N$630,11,FALSE)</f>
        <v>7854</v>
      </c>
      <c r="AB86" s="25">
        <f>VLOOKUP(C86,'HERD Expenditures, 2007-2016'!$C$2:$N$630,12,FALSE)</f>
        <v>8926</v>
      </c>
      <c r="AC86" s="45">
        <f t="shared" si="2"/>
        <v>7.6590909090909092</v>
      </c>
      <c r="AD86" s="21">
        <v>907677</v>
      </c>
      <c r="AE86" s="21">
        <v>4719985</v>
      </c>
    </row>
    <row r="87" spans="1:31" x14ac:dyDescent="0.25">
      <c r="A87" s="25" t="s">
        <v>131</v>
      </c>
      <c r="B87" s="25" t="s">
        <v>5</v>
      </c>
      <c r="C87" s="25" t="s">
        <v>575</v>
      </c>
      <c r="D87" s="25" t="s">
        <v>723</v>
      </c>
      <c r="E87" s="25">
        <v>2401</v>
      </c>
      <c r="F87" s="25">
        <v>290</v>
      </c>
      <c r="G87" s="25">
        <v>2111</v>
      </c>
      <c r="H87" s="25">
        <v>42</v>
      </c>
      <c r="I87" s="25">
        <v>2368</v>
      </c>
      <c r="J87" s="25">
        <v>275</v>
      </c>
      <c r="K87" s="25">
        <v>2093</v>
      </c>
      <c r="L87" s="25">
        <v>41</v>
      </c>
      <c r="M87" s="25">
        <v>2365</v>
      </c>
      <c r="N87" s="25">
        <v>277</v>
      </c>
      <c r="O87" s="25">
        <v>2088</v>
      </c>
      <c r="P87" s="25">
        <v>43</v>
      </c>
      <c r="Q87" s="25">
        <v>2425</v>
      </c>
      <c r="R87" s="25">
        <v>280</v>
      </c>
      <c r="S87" s="25">
        <v>2145</v>
      </c>
      <c r="T87" s="25">
        <v>50</v>
      </c>
      <c r="U87" s="25">
        <v>2455</v>
      </c>
      <c r="V87" s="25">
        <v>286</v>
      </c>
      <c r="W87" s="25">
        <v>2169</v>
      </c>
      <c r="X87" s="25">
        <f>VLOOKUP(C87,'HERD Expenditures, 2007-2016'!$C$2:$N$630,8,FALSE)</f>
        <v>165156</v>
      </c>
      <c r="Y87" s="25">
        <f>VLOOKUP(C87,'HERD Expenditures, 2007-2016'!$C$2:$N$630,9,FALSE)</f>
        <v>147446</v>
      </c>
      <c r="Z87" s="25">
        <f>VLOOKUP(C87,'HERD Expenditures, 2007-2016'!$C$2:$N$630,10,FALSE)</f>
        <v>147544</v>
      </c>
      <c r="AA87" s="25">
        <f>VLOOKUP(C87,'HERD Expenditures, 2007-2016'!$C$2:$N$630,11,FALSE)</f>
        <v>144735</v>
      </c>
      <c r="AB87" s="25">
        <f>VLOOKUP(C87,'HERD Expenditures, 2007-2016'!$C$2:$N$630,12,FALSE)</f>
        <v>145015</v>
      </c>
      <c r="AC87" s="45">
        <f t="shared" si="2"/>
        <v>7.5839160839160842</v>
      </c>
      <c r="AD87" s="21">
        <v>126814</v>
      </c>
      <c r="AE87" s="21">
        <v>2660503</v>
      </c>
    </row>
    <row r="88" spans="1:31" x14ac:dyDescent="0.25">
      <c r="A88" s="25" t="s">
        <v>559</v>
      </c>
      <c r="B88" s="25" t="s">
        <v>5</v>
      </c>
      <c r="C88" s="25" t="s">
        <v>592</v>
      </c>
      <c r="D88" s="25" t="s">
        <v>781</v>
      </c>
      <c r="E88" s="25">
        <v>3198</v>
      </c>
      <c r="F88" s="25">
        <v>358</v>
      </c>
      <c r="G88" s="25">
        <v>2840</v>
      </c>
      <c r="H88" s="25">
        <v>21</v>
      </c>
      <c r="I88" s="25">
        <v>2848</v>
      </c>
      <c r="J88" s="25">
        <v>321</v>
      </c>
      <c r="K88" s="25">
        <v>2527</v>
      </c>
      <c r="L88" s="25">
        <v>33</v>
      </c>
      <c r="M88" s="25">
        <v>3403</v>
      </c>
      <c r="N88" s="25">
        <v>399</v>
      </c>
      <c r="O88" s="25">
        <v>3004</v>
      </c>
      <c r="P88" s="25">
        <v>47</v>
      </c>
      <c r="Q88" s="25">
        <v>2770</v>
      </c>
      <c r="R88" s="25">
        <v>350</v>
      </c>
      <c r="S88" s="25">
        <v>2420</v>
      </c>
      <c r="T88" s="25">
        <v>35</v>
      </c>
      <c r="U88" s="25">
        <v>3403</v>
      </c>
      <c r="V88" s="25">
        <v>397</v>
      </c>
      <c r="W88" s="25">
        <v>3006</v>
      </c>
      <c r="X88" s="25">
        <f>VLOOKUP(C88,'HERD Expenditures, 2007-2016'!$C$2:$N$630,8,FALSE)</f>
        <v>157355</v>
      </c>
      <c r="Y88" s="25">
        <f>VLOOKUP(C88,'HERD Expenditures, 2007-2016'!$C$2:$N$630,9,FALSE)</f>
        <v>158352</v>
      </c>
      <c r="Z88" s="25">
        <f>VLOOKUP(C88,'HERD Expenditures, 2007-2016'!$C$2:$N$630,10,FALSE)</f>
        <v>169605</v>
      </c>
      <c r="AA88" s="25">
        <f>VLOOKUP(C88,'HERD Expenditures, 2007-2016'!$C$2:$N$630,11,FALSE)</f>
        <v>175353</v>
      </c>
      <c r="AB88" s="25">
        <f>VLOOKUP(C88,'HERD Expenditures, 2007-2016'!$C$2:$N$630,12,FALSE)</f>
        <v>180590</v>
      </c>
      <c r="AC88" s="45">
        <f t="shared" si="2"/>
        <v>7.5717884130982371</v>
      </c>
      <c r="AD88" s="21">
        <v>337264</v>
      </c>
      <c r="AE88" s="21">
        <v>1724973</v>
      </c>
    </row>
    <row r="89" spans="1:31" x14ac:dyDescent="0.25">
      <c r="A89" s="25" t="s">
        <v>559</v>
      </c>
      <c r="B89" s="25" t="s">
        <v>5</v>
      </c>
      <c r="C89" s="25" t="s">
        <v>645</v>
      </c>
      <c r="D89" s="25" t="s">
        <v>740</v>
      </c>
      <c r="E89" s="25">
        <v>6779</v>
      </c>
      <c r="F89" s="25">
        <v>766</v>
      </c>
      <c r="G89" s="25">
        <v>6013</v>
      </c>
      <c r="H89" s="25">
        <v>538</v>
      </c>
      <c r="I89" s="25">
        <v>6839</v>
      </c>
      <c r="J89" s="25">
        <v>773</v>
      </c>
      <c r="K89" s="25">
        <v>6066</v>
      </c>
      <c r="L89" s="25">
        <v>507</v>
      </c>
      <c r="M89" s="25">
        <v>6700</v>
      </c>
      <c r="N89" s="25">
        <v>788</v>
      </c>
      <c r="O89" s="25">
        <v>5912</v>
      </c>
      <c r="P89" s="25">
        <v>501</v>
      </c>
      <c r="Q89" s="25">
        <v>6883</v>
      </c>
      <c r="R89" s="25">
        <v>804</v>
      </c>
      <c r="S89" s="25">
        <v>6079</v>
      </c>
      <c r="T89" s="25">
        <v>503</v>
      </c>
      <c r="U89" s="25">
        <v>7140</v>
      </c>
      <c r="V89" s="25">
        <v>840</v>
      </c>
      <c r="W89" s="25">
        <v>6300</v>
      </c>
      <c r="X89" s="25">
        <f>VLOOKUP(C89,'HERD Expenditures, 2007-2016'!$C$2:$N$630,8,FALSE)</f>
        <v>430056</v>
      </c>
      <c r="Y89" s="25">
        <f>VLOOKUP(C89,'HERD Expenditures, 2007-2016'!$C$2:$N$630,9,FALSE)</f>
        <v>494058</v>
      </c>
      <c r="Z89" s="25">
        <f>VLOOKUP(C89,'HERD Expenditures, 2007-2016'!$C$2:$N$630,10,FALSE)</f>
        <v>486140</v>
      </c>
      <c r="AA89" s="25">
        <f>VLOOKUP(C89,'HERD Expenditures, 2007-2016'!$C$2:$N$630,11,FALSE)</f>
        <v>518928</v>
      </c>
      <c r="AB89" s="25">
        <f>VLOOKUP(C89,'HERD Expenditures, 2007-2016'!$C$2:$N$630,12,FALSE)</f>
        <v>350212</v>
      </c>
      <c r="AC89" s="45">
        <f t="shared" si="2"/>
        <v>7.5</v>
      </c>
      <c r="AD89" s="21">
        <v>978967</v>
      </c>
      <c r="AE89" s="21">
        <v>1498727</v>
      </c>
    </row>
    <row r="90" spans="1:31" hidden="1" x14ac:dyDescent="0.25">
      <c r="A90" s="25" t="s">
        <v>184</v>
      </c>
      <c r="B90" s="25" t="s">
        <v>5</v>
      </c>
      <c r="C90" s="25" t="s">
        <v>410</v>
      </c>
      <c r="D90" s="25" t="s">
        <v>754</v>
      </c>
      <c r="E90" s="25">
        <v>517</v>
      </c>
      <c r="F90" s="25">
        <v>173</v>
      </c>
      <c r="G90" s="25">
        <v>344</v>
      </c>
      <c r="H90" s="25">
        <v>17</v>
      </c>
      <c r="I90" s="25">
        <v>366</v>
      </c>
      <c r="J90" s="25">
        <v>66</v>
      </c>
      <c r="K90" s="25">
        <v>300</v>
      </c>
      <c r="L90" s="25">
        <v>12</v>
      </c>
      <c r="M90" s="25">
        <v>769</v>
      </c>
      <c r="N90" s="25">
        <v>106</v>
      </c>
      <c r="O90" s="25">
        <v>663</v>
      </c>
      <c r="P90" s="25">
        <v>13</v>
      </c>
      <c r="Q90" s="25">
        <v>367</v>
      </c>
      <c r="R90" s="25">
        <v>67</v>
      </c>
      <c r="S90" s="25">
        <v>300</v>
      </c>
      <c r="T90" s="25">
        <v>9</v>
      </c>
      <c r="U90" s="25">
        <v>429</v>
      </c>
      <c r="V90" s="25">
        <v>51</v>
      </c>
      <c r="W90" s="25">
        <v>378</v>
      </c>
      <c r="X90" s="25">
        <f>VLOOKUP(C90,'HERD Expenditures, 2007-2016'!$C$2:$N$630,8,FALSE)</f>
        <v>18194</v>
      </c>
      <c r="Y90" s="25">
        <f>VLOOKUP(C90,'HERD Expenditures, 2007-2016'!$C$2:$N$630,9,FALSE)</f>
        <v>16767</v>
      </c>
      <c r="Z90" s="25">
        <f>VLOOKUP(C90,'HERD Expenditures, 2007-2016'!$C$2:$N$630,10,FALSE)</f>
        <v>15196</v>
      </c>
      <c r="AA90" s="25">
        <f>VLOOKUP(C90,'HERD Expenditures, 2007-2016'!$C$2:$N$630,11,FALSE)</f>
        <v>17108</v>
      </c>
      <c r="AB90" s="25">
        <f>VLOOKUP(C90,'HERD Expenditures, 2007-2016'!$C$2:$N$630,12,FALSE)</f>
        <v>16001</v>
      </c>
      <c r="AC90" s="45">
        <f t="shared" si="2"/>
        <v>7.4117647058823533</v>
      </c>
      <c r="AD90" s="21">
        <v>199864</v>
      </c>
      <c r="AE90" s="21">
        <v>1003113</v>
      </c>
    </row>
    <row r="91" spans="1:31" x14ac:dyDescent="0.25">
      <c r="A91" s="25" t="s">
        <v>45</v>
      </c>
      <c r="B91" s="25" t="s">
        <v>5</v>
      </c>
      <c r="C91" s="25" t="s">
        <v>514</v>
      </c>
      <c r="D91" s="25" t="s">
        <v>826</v>
      </c>
      <c r="E91" s="25">
        <v>764</v>
      </c>
      <c r="F91" s="25">
        <v>120</v>
      </c>
      <c r="G91" s="25">
        <v>644</v>
      </c>
      <c r="H91" s="25">
        <v>19</v>
      </c>
      <c r="I91" s="25">
        <v>1060</v>
      </c>
      <c r="J91" s="25">
        <v>119</v>
      </c>
      <c r="K91" s="25">
        <v>941</v>
      </c>
      <c r="L91" s="25">
        <v>40</v>
      </c>
      <c r="M91" s="25">
        <v>1077</v>
      </c>
      <c r="N91" s="25">
        <v>172</v>
      </c>
      <c r="O91" s="25">
        <v>905</v>
      </c>
      <c r="P91" s="25">
        <v>23</v>
      </c>
      <c r="Q91" s="25">
        <v>826</v>
      </c>
      <c r="R91" s="25">
        <v>190</v>
      </c>
      <c r="S91" s="25">
        <v>636</v>
      </c>
      <c r="T91" s="25">
        <v>58</v>
      </c>
      <c r="U91" s="25">
        <v>1240</v>
      </c>
      <c r="V91" s="25">
        <v>149</v>
      </c>
      <c r="W91" s="25">
        <v>1091</v>
      </c>
      <c r="X91" s="25">
        <f>VLOOKUP(C91,'HERD Expenditures, 2007-2016'!$C$2:$N$630,8,FALSE)</f>
        <v>66413</v>
      </c>
      <c r="Y91" s="25">
        <f>VLOOKUP(C91,'HERD Expenditures, 2007-2016'!$C$2:$N$630,9,FALSE)</f>
        <v>69640</v>
      </c>
      <c r="Z91" s="25">
        <f>VLOOKUP(C91,'HERD Expenditures, 2007-2016'!$C$2:$N$630,10,FALSE)</f>
        <v>69528</v>
      </c>
      <c r="AA91" s="25">
        <f>VLOOKUP(C91,'HERD Expenditures, 2007-2016'!$C$2:$N$630,11,FALSE)</f>
        <v>58512</v>
      </c>
      <c r="AB91" s="25">
        <f>VLOOKUP(C91,'HERD Expenditures, 2007-2016'!$C$2:$N$630,12,FALSE)</f>
        <v>58817</v>
      </c>
      <c r="AC91" s="45">
        <f t="shared" si="2"/>
        <v>7.3221476510067118</v>
      </c>
      <c r="AD91" s="21">
        <v>146504</v>
      </c>
      <c r="AE91" s="21">
        <v>14325377</v>
      </c>
    </row>
    <row r="92" spans="1:31" x14ac:dyDescent="0.25">
      <c r="A92" s="25" t="s">
        <v>10</v>
      </c>
      <c r="B92" s="25" t="s">
        <v>2</v>
      </c>
      <c r="C92" s="25" t="s">
        <v>493</v>
      </c>
      <c r="D92" s="25" t="s">
        <v>776</v>
      </c>
      <c r="E92" s="25">
        <v>627</v>
      </c>
      <c r="F92" s="25">
        <v>86</v>
      </c>
      <c r="G92" s="25">
        <v>541</v>
      </c>
      <c r="H92" s="25">
        <v>12</v>
      </c>
      <c r="I92" s="25">
        <v>661</v>
      </c>
      <c r="J92" s="25">
        <v>80</v>
      </c>
      <c r="K92" s="25">
        <v>581</v>
      </c>
      <c r="L92" s="25">
        <v>15</v>
      </c>
      <c r="M92" s="25">
        <v>786</v>
      </c>
      <c r="N92" s="25">
        <v>97</v>
      </c>
      <c r="O92" s="25">
        <v>689</v>
      </c>
      <c r="P92" s="25">
        <v>16</v>
      </c>
      <c r="Q92" s="25">
        <v>923</v>
      </c>
      <c r="R92" s="25">
        <v>106</v>
      </c>
      <c r="S92" s="25">
        <v>817</v>
      </c>
      <c r="T92" s="25">
        <v>17</v>
      </c>
      <c r="U92" s="25">
        <v>996</v>
      </c>
      <c r="V92" s="25">
        <v>120</v>
      </c>
      <c r="W92" s="25">
        <v>876</v>
      </c>
      <c r="X92" s="25">
        <f>VLOOKUP(C92,'HERD Expenditures, 2007-2016'!$C$2:$N$630,8,FALSE)</f>
        <v>18606</v>
      </c>
      <c r="Y92" s="25">
        <f>VLOOKUP(C92,'HERD Expenditures, 2007-2016'!$C$2:$N$630,9,FALSE)</f>
        <v>20856</v>
      </c>
      <c r="Z92" s="25">
        <f>VLOOKUP(C92,'HERD Expenditures, 2007-2016'!$C$2:$N$630,10,FALSE)</f>
        <v>23633</v>
      </c>
      <c r="AA92" s="25">
        <f>VLOOKUP(C92,'HERD Expenditures, 2007-2016'!$C$2:$N$630,11,FALSE)</f>
        <v>24816</v>
      </c>
      <c r="AB92" s="25">
        <f>VLOOKUP(C92,'HERD Expenditures, 2007-2016'!$C$2:$N$630,12,FALSE)</f>
        <v>28422</v>
      </c>
      <c r="AC92" s="45">
        <f t="shared" si="2"/>
        <v>7.3</v>
      </c>
      <c r="AD92" s="21">
        <v>616068</v>
      </c>
      <c r="AE92" s="21">
        <v>425748</v>
      </c>
    </row>
    <row r="93" spans="1:31" hidden="1" x14ac:dyDescent="0.25">
      <c r="A93" s="25" t="s">
        <v>45</v>
      </c>
      <c r="B93" s="25" t="s">
        <v>5</v>
      </c>
      <c r="C93" s="25" t="s">
        <v>169</v>
      </c>
      <c r="D93" s="25" t="s">
        <v>929</v>
      </c>
      <c r="E93" s="25">
        <v>150</v>
      </c>
      <c r="F93" s="25">
        <v>18</v>
      </c>
      <c r="G93" s="25">
        <v>132</v>
      </c>
      <c r="H93" s="25">
        <v>3</v>
      </c>
      <c r="I93" s="25">
        <v>106</v>
      </c>
      <c r="J93" s="25">
        <v>12</v>
      </c>
      <c r="K93" s="25">
        <v>94</v>
      </c>
      <c r="L93" s="25">
        <v>3</v>
      </c>
      <c r="M93" s="25">
        <v>94</v>
      </c>
      <c r="N93" s="25">
        <v>15</v>
      </c>
      <c r="O93" s="25">
        <v>79</v>
      </c>
      <c r="P93" s="25">
        <v>1</v>
      </c>
      <c r="Q93" s="25">
        <v>69</v>
      </c>
      <c r="R93" s="25">
        <v>7</v>
      </c>
      <c r="S93" s="25">
        <v>62</v>
      </c>
      <c r="T93" s="25">
        <v>3</v>
      </c>
      <c r="U93" s="25">
        <v>83</v>
      </c>
      <c r="V93" s="25">
        <v>10</v>
      </c>
      <c r="W93" s="25">
        <v>73</v>
      </c>
      <c r="X93" s="25">
        <f>VLOOKUP(C93,'HERD Expenditures, 2007-2016'!$C$2:$N$630,8,FALSE)</f>
        <v>3598</v>
      </c>
      <c r="Y93" s="25">
        <f>VLOOKUP(C93,'HERD Expenditures, 2007-2016'!$C$2:$N$630,9,FALSE)</f>
        <v>3785</v>
      </c>
      <c r="Z93" s="25">
        <f>VLOOKUP(C93,'HERD Expenditures, 2007-2016'!$C$2:$N$630,10,FALSE)</f>
        <v>3464</v>
      </c>
      <c r="AA93" s="25">
        <f>VLOOKUP(C93,'HERD Expenditures, 2007-2016'!$C$2:$N$630,11,FALSE)</f>
        <v>3348</v>
      </c>
      <c r="AB93" s="25">
        <f>VLOOKUP(C93,'HERD Expenditures, 2007-2016'!$C$2:$N$630,12,FALSE)</f>
        <v>2342</v>
      </c>
      <c r="AC93" s="45">
        <f t="shared" si="2"/>
        <v>7.3</v>
      </c>
      <c r="AD93" s="21">
        <v>2563343</v>
      </c>
      <c r="AE93" s="21">
        <v>5306896</v>
      </c>
    </row>
    <row r="94" spans="1:31" x14ac:dyDescent="0.25">
      <c r="A94" s="25" t="s">
        <v>32</v>
      </c>
      <c r="B94" s="25" t="s">
        <v>5</v>
      </c>
      <c r="C94" s="25" t="s">
        <v>567</v>
      </c>
      <c r="D94" s="25" t="s">
        <v>742</v>
      </c>
      <c r="E94" s="25">
        <v>1343</v>
      </c>
      <c r="F94" s="25">
        <v>173</v>
      </c>
      <c r="G94" s="25">
        <v>1170</v>
      </c>
      <c r="H94" s="25">
        <v>59</v>
      </c>
      <c r="I94" s="25">
        <v>1820</v>
      </c>
      <c r="J94" s="25">
        <v>218</v>
      </c>
      <c r="K94" s="25">
        <v>1602</v>
      </c>
      <c r="L94" s="25">
        <v>83</v>
      </c>
      <c r="M94" s="25">
        <v>1827</v>
      </c>
      <c r="N94" s="25">
        <v>236</v>
      </c>
      <c r="O94" s="25">
        <v>1591</v>
      </c>
      <c r="P94" s="25">
        <v>86</v>
      </c>
      <c r="Q94" s="25">
        <v>2094</v>
      </c>
      <c r="R94" s="25">
        <v>268</v>
      </c>
      <c r="S94" s="25">
        <v>1826</v>
      </c>
      <c r="T94" s="25">
        <v>90</v>
      </c>
      <c r="U94" s="25">
        <v>2153</v>
      </c>
      <c r="V94" s="25">
        <v>260</v>
      </c>
      <c r="W94" s="25">
        <v>1893</v>
      </c>
      <c r="X94" s="25">
        <f>VLOOKUP(C94,'HERD Expenditures, 2007-2016'!$C$2:$N$630,8,FALSE)</f>
        <v>90700</v>
      </c>
      <c r="Y94" s="25">
        <f>VLOOKUP(C94,'HERD Expenditures, 2007-2016'!$C$2:$N$630,9,FALSE)</f>
        <v>98842</v>
      </c>
      <c r="Z94" s="25">
        <f>VLOOKUP(C94,'HERD Expenditures, 2007-2016'!$C$2:$N$630,10,FALSE)</f>
        <v>99727</v>
      </c>
      <c r="AA94" s="25">
        <f>VLOOKUP(C94,'HERD Expenditures, 2007-2016'!$C$2:$N$630,11,FALSE)</f>
        <v>98551</v>
      </c>
      <c r="AB94" s="25">
        <f>VLOOKUP(C94,'HERD Expenditures, 2007-2016'!$C$2:$N$630,12,FALSE)</f>
        <v>106205</v>
      </c>
      <c r="AC94" s="45">
        <f t="shared" si="2"/>
        <v>7.2807692307692307</v>
      </c>
      <c r="AD94" s="21">
        <v>43653</v>
      </c>
      <c r="AE94" s="21">
        <v>1203954</v>
      </c>
    </row>
    <row r="95" spans="1:31" hidden="1" x14ac:dyDescent="0.25">
      <c r="A95" s="25" t="s">
        <v>27</v>
      </c>
      <c r="B95" s="25" t="s">
        <v>5</v>
      </c>
      <c r="C95" s="25" t="s">
        <v>434</v>
      </c>
      <c r="D95" s="25" t="s">
        <v>700</v>
      </c>
      <c r="E95" s="25">
        <v>625</v>
      </c>
      <c r="F95" s="25">
        <v>77</v>
      </c>
      <c r="G95" s="25">
        <v>548</v>
      </c>
      <c r="H95" s="25">
        <v>11</v>
      </c>
      <c r="I95" s="25">
        <v>551</v>
      </c>
      <c r="J95" s="25">
        <v>57</v>
      </c>
      <c r="K95" s="25">
        <v>494</v>
      </c>
      <c r="L95" s="25">
        <v>18</v>
      </c>
      <c r="M95" s="25">
        <v>225</v>
      </c>
      <c r="N95" s="25">
        <v>83</v>
      </c>
      <c r="O95" s="25">
        <v>142</v>
      </c>
      <c r="P95" s="25">
        <v>4</v>
      </c>
      <c r="Q95" s="25">
        <v>308</v>
      </c>
      <c r="R95" s="25">
        <v>37</v>
      </c>
      <c r="S95" s="25">
        <v>271</v>
      </c>
      <c r="T95" s="25">
        <v>4</v>
      </c>
      <c r="U95" s="25">
        <v>511</v>
      </c>
      <c r="V95" s="25">
        <v>62</v>
      </c>
      <c r="W95" s="25">
        <v>449</v>
      </c>
      <c r="X95" s="25">
        <f>VLOOKUP(C95,'HERD Expenditures, 2007-2016'!$C$2:$N$630,8,FALSE)</f>
        <v>22222</v>
      </c>
      <c r="Y95" s="25">
        <f>VLOOKUP(C95,'HERD Expenditures, 2007-2016'!$C$2:$N$630,9,FALSE)</f>
        <v>18478</v>
      </c>
      <c r="Z95" s="25">
        <f>VLOOKUP(C95,'HERD Expenditures, 2007-2016'!$C$2:$N$630,10,FALSE)</f>
        <v>7919</v>
      </c>
      <c r="AA95" s="25">
        <f>VLOOKUP(C95,'HERD Expenditures, 2007-2016'!$C$2:$N$630,11,FALSE)</f>
        <v>5611</v>
      </c>
      <c r="AB95" s="25">
        <f>VLOOKUP(C95,'HERD Expenditures, 2007-2016'!$C$2:$N$630,12,FALSE)</f>
        <v>5755</v>
      </c>
      <c r="AC95" s="45">
        <f t="shared" si="2"/>
        <v>7.241935483870968</v>
      </c>
      <c r="AD95" s="21">
        <v>2122149</v>
      </c>
      <c r="AE95" s="21">
        <v>7777990</v>
      </c>
    </row>
    <row r="96" spans="1:31" x14ac:dyDescent="0.25">
      <c r="A96" s="25" t="s">
        <v>42</v>
      </c>
      <c r="B96" s="25" t="s">
        <v>2</v>
      </c>
      <c r="C96" s="25" t="s">
        <v>508</v>
      </c>
      <c r="D96" s="25" t="s">
        <v>723</v>
      </c>
      <c r="E96" s="25">
        <v>1100</v>
      </c>
      <c r="F96" s="25">
        <v>111</v>
      </c>
      <c r="G96" s="25">
        <v>989</v>
      </c>
      <c r="H96" s="25">
        <v>122</v>
      </c>
      <c r="I96" s="25">
        <v>1429</v>
      </c>
      <c r="J96" s="25">
        <v>148</v>
      </c>
      <c r="K96" s="25">
        <v>1281</v>
      </c>
      <c r="L96" s="25">
        <v>134</v>
      </c>
      <c r="M96" s="25">
        <v>1306</v>
      </c>
      <c r="N96" s="25">
        <v>144</v>
      </c>
      <c r="O96" s="25">
        <v>1162</v>
      </c>
      <c r="P96" s="25">
        <v>123</v>
      </c>
      <c r="Q96" s="25">
        <v>1268</v>
      </c>
      <c r="R96" s="25">
        <v>134</v>
      </c>
      <c r="S96" s="25">
        <v>1134</v>
      </c>
      <c r="T96" s="25">
        <v>111</v>
      </c>
      <c r="U96" s="25">
        <v>1194</v>
      </c>
      <c r="V96" s="25">
        <v>145</v>
      </c>
      <c r="W96" s="25">
        <v>1049</v>
      </c>
      <c r="X96" s="25">
        <f>VLOOKUP(C96,'HERD Expenditures, 2007-2016'!$C$2:$N$630,8,FALSE)</f>
        <v>74660</v>
      </c>
      <c r="Y96" s="25">
        <f>VLOOKUP(C96,'HERD Expenditures, 2007-2016'!$C$2:$N$630,9,FALSE)</f>
        <v>76060</v>
      </c>
      <c r="Z96" s="25">
        <f>VLOOKUP(C96,'HERD Expenditures, 2007-2016'!$C$2:$N$630,10,FALSE)</f>
        <v>74992</v>
      </c>
      <c r="AA96" s="25">
        <f>VLOOKUP(C96,'HERD Expenditures, 2007-2016'!$C$2:$N$630,11,FALSE)</f>
        <v>74700</v>
      </c>
      <c r="AB96" s="25">
        <f>VLOOKUP(C96,'HERD Expenditures, 2007-2016'!$C$2:$N$630,12,FALSE)</f>
        <v>73435</v>
      </c>
      <c r="AC96" s="45">
        <f t="shared" si="2"/>
        <v>7.2344827586206897</v>
      </c>
      <c r="AD96" s="21">
        <v>991947</v>
      </c>
      <c r="AE96" s="21">
        <v>7777990</v>
      </c>
    </row>
    <row r="97" spans="1:31" hidden="1" x14ac:dyDescent="0.25">
      <c r="A97" s="25" t="s">
        <v>99</v>
      </c>
      <c r="B97" s="25" t="s">
        <v>5</v>
      </c>
      <c r="C97" s="25" t="s">
        <v>439</v>
      </c>
      <c r="D97" s="25" t="s">
        <v>864</v>
      </c>
      <c r="E97" s="25">
        <v>482</v>
      </c>
      <c r="F97" s="25">
        <v>70</v>
      </c>
      <c r="G97" s="25">
        <v>412</v>
      </c>
      <c r="H97" s="25">
        <v>4</v>
      </c>
      <c r="I97" s="25">
        <v>445</v>
      </c>
      <c r="J97" s="25">
        <v>51</v>
      </c>
      <c r="K97" s="25">
        <v>394</v>
      </c>
      <c r="L97" s="25">
        <v>1</v>
      </c>
      <c r="M97" s="25">
        <v>445</v>
      </c>
      <c r="N97" s="25">
        <v>54</v>
      </c>
      <c r="O97" s="25">
        <v>391</v>
      </c>
      <c r="P97" s="25">
        <v>0</v>
      </c>
      <c r="Q97" s="25">
        <v>512</v>
      </c>
      <c r="R97" s="25">
        <v>57</v>
      </c>
      <c r="S97" s="25">
        <v>455</v>
      </c>
      <c r="T97" s="25">
        <v>2</v>
      </c>
      <c r="U97" s="25">
        <v>543</v>
      </c>
      <c r="V97" s="25">
        <v>66</v>
      </c>
      <c r="W97" s="25">
        <v>477</v>
      </c>
      <c r="X97" s="25">
        <f>VLOOKUP(C97,'HERD Expenditures, 2007-2016'!$C$2:$N$630,8,FALSE)</f>
        <v>10233</v>
      </c>
      <c r="Y97" s="25">
        <f>VLOOKUP(C97,'HERD Expenditures, 2007-2016'!$C$2:$N$630,9,FALSE)</f>
        <v>9715</v>
      </c>
      <c r="Z97" s="25">
        <f>VLOOKUP(C97,'HERD Expenditures, 2007-2016'!$C$2:$N$630,10,FALSE)</f>
        <v>10097</v>
      </c>
      <c r="AA97" s="25">
        <f>VLOOKUP(C97,'HERD Expenditures, 2007-2016'!$C$2:$N$630,11,FALSE)</f>
        <v>11082</v>
      </c>
      <c r="AB97" s="25">
        <f>VLOOKUP(C97,'HERD Expenditures, 2007-2016'!$C$2:$N$630,12,FALSE)</f>
        <v>11528</v>
      </c>
      <c r="AC97" s="45">
        <f t="shared" si="2"/>
        <v>7.2272727272727275</v>
      </c>
      <c r="AD97" s="21">
        <v>2421578</v>
      </c>
      <c r="AE97" s="21">
        <v>3167329</v>
      </c>
    </row>
    <row r="98" spans="1:31" hidden="1" x14ac:dyDescent="0.25">
      <c r="A98" s="25" t="s">
        <v>25</v>
      </c>
      <c r="B98" s="25" t="s">
        <v>5</v>
      </c>
      <c r="C98" s="25" t="s">
        <v>287</v>
      </c>
      <c r="D98" s="25" t="s">
        <v>766</v>
      </c>
      <c r="E98" s="25">
        <v>168</v>
      </c>
      <c r="F98" s="25">
        <v>53</v>
      </c>
      <c r="G98" s="25">
        <v>115</v>
      </c>
      <c r="H98" s="25">
        <v>1</v>
      </c>
      <c r="I98" s="25">
        <v>154</v>
      </c>
      <c r="J98" s="25">
        <v>45</v>
      </c>
      <c r="K98" s="25">
        <v>109</v>
      </c>
      <c r="L98" s="25">
        <v>2</v>
      </c>
      <c r="M98" s="25">
        <v>188</v>
      </c>
      <c r="N98" s="25">
        <v>23</v>
      </c>
      <c r="O98" s="25">
        <v>165</v>
      </c>
      <c r="P98" s="25">
        <v>2</v>
      </c>
      <c r="Q98" s="25">
        <v>197</v>
      </c>
      <c r="R98" s="25">
        <v>24</v>
      </c>
      <c r="S98" s="25">
        <v>173</v>
      </c>
      <c r="T98" s="25">
        <v>1</v>
      </c>
      <c r="U98" s="25">
        <v>181</v>
      </c>
      <c r="V98" s="25">
        <v>22</v>
      </c>
      <c r="W98" s="25">
        <v>159</v>
      </c>
      <c r="X98" s="25">
        <f>VLOOKUP(C98,'HERD Expenditures, 2007-2016'!$C$2:$N$630,8,FALSE)</f>
        <v>2201</v>
      </c>
      <c r="Y98" s="25">
        <f>VLOOKUP(C98,'HERD Expenditures, 2007-2016'!$C$2:$N$630,9,FALSE)</f>
        <v>1810</v>
      </c>
      <c r="Z98" s="25">
        <f>VLOOKUP(C98,'HERD Expenditures, 2007-2016'!$C$2:$N$630,10,FALSE)</f>
        <v>2052</v>
      </c>
      <c r="AA98" s="25">
        <f>VLOOKUP(C98,'HERD Expenditures, 2007-2016'!$C$2:$N$630,11,FALSE)</f>
        <v>2026</v>
      </c>
      <c r="AB98" s="25">
        <f>VLOOKUP(C98,'HERD Expenditures, 2007-2016'!$C$2:$N$630,12,FALSE)</f>
        <v>1846</v>
      </c>
      <c r="AC98" s="45">
        <f t="shared" si="2"/>
        <v>7.2272727272727275</v>
      </c>
      <c r="AD98" s="21">
        <v>120979</v>
      </c>
      <c r="AE98" s="21">
        <v>365893</v>
      </c>
    </row>
    <row r="99" spans="1:31" x14ac:dyDescent="0.25">
      <c r="A99" s="25" t="s">
        <v>19</v>
      </c>
      <c r="B99" s="25" t="s">
        <v>5</v>
      </c>
      <c r="C99" s="25" t="s">
        <v>513</v>
      </c>
      <c r="D99" s="25" t="s">
        <v>716</v>
      </c>
      <c r="E99" s="25">
        <v>1183</v>
      </c>
      <c r="F99" s="25">
        <v>143</v>
      </c>
      <c r="G99" s="25">
        <v>1040</v>
      </c>
      <c r="H99" s="25">
        <v>34</v>
      </c>
      <c r="I99" s="25">
        <v>1052</v>
      </c>
      <c r="J99" s="25">
        <v>130</v>
      </c>
      <c r="K99" s="25">
        <v>922</v>
      </c>
      <c r="L99" s="25">
        <v>43</v>
      </c>
      <c r="M99" s="25">
        <v>1009</v>
      </c>
      <c r="N99" s="25">
        <v>128</v>
      </c>
      <c r="O99" s="25">
        <v>881</v>
      </c>
      <c r="P99" s="25">
        <v>36</v>
      </c>
      <c r="Q99" s="25">
        <v>1207</v>
      </c>
      <c r="R99" s="25">
        <v>128</v>
      </c>
      <c r="S99" s="25">
        <v>1079</v>
      </c>
      <c r="T99" s="25">
        <v>35</v>
      </c>
      <c r="U99" s="25">
        <v>1232</v>
      </c>
      <c r="V99" s="25">
        <v>150</v>
      </c>
      <c r="W99" s="25">
        <v>1082</v>
      </c>
      <c r="X99" s="25">
        <f>VLOOKUP(C99,'HERD Expenditures, 2007-2016'!$C$2:$N$630,8,FALSE)</f>
        <v>102851</v>
      </c>
      <c r="Y99" s="25">
        <f>VLOOKUP(C99,'HERD Expenditures, 2007-2016'!$C$2:$N$630,9,FALSE)</f>
        <v>107310</v>
      </c>
      <c r="Z99" s="25">
        <f>VLOOKUP(C99,'HERD Expenditures, 2007-2016'!$C$2:$N$630,10,FALSE)</f>
        <v>106081</v>
      </c>
      <c r="AA99" s="25">
        <f>VLOOKUP(C99,'HERD Expenditures, 2007-2016'!$C$2:$N$630,11,FALSE)</f>
        <v>110512</v>
      </c>
      <c r="AB99" s="25">
        <f>VLOOKUP(C99,'HERD Expenditures, 2007-2016'!$C$2:$N$630,12,FALSE)</f>
        <v>130812</v>
      </c>
      <c r="AC99" s="45">
        <f t="shared" si="2"/>
        <v>7.2133333333333329</v>
      </c>
      <c r="AD99" s="21">
        <v>150110</v>
      </c>
      <c r="AE99" s="21">
        <v>2253795</v>
      </c>
    </row>
    <row r="100" spans="1:31" x14ac:dyDescent="0.25">
      <c r="A100" s="25" t="s">
        <v>63</v>
      </c>
      <c r="B100" s="25" t="s">
        <v>5</v>
      </c>
      <c r="C100" s="25" t="s">
        <v>497</v>
      </c>
      <c r="D100" s="25" t="s">
        <v>837</v>
      </c>
      <c r="E100" s="25">
        <v>340</v>
      </c>
      <c r="F100" s="25">
        <v>87</v>
      </c>
      <c r="G100" s="25">
        <v>253</v>
      </c>
      <c r="H100" s="25">
        <v>7</v>
      </c>
      <c r="I100" s="25">
        <v>575</v>
      </c>
      <c r="J100" s="25">
        <v>146</v>
      </c>
      <c r="K100" s="25">
        <v>429</v>
      </c>
      <c r="L100" s="25">
        <v>8</v>
      </c>
      <c r="M100" s="25">
        <v>483</v>
      </c>
      <c r="N100" s="25">
        <v>124</v>
      </c>
      <c r="O100" s="25">
        <v>359</v>
      </c>
      <c r="P100" s="25">
        <v>11</v>
      </c>
      <c r="Q100" s="25">
        <v>491</v>
      </c>
      <c r="R100" s="25">
        <v>132</v>
      </c>
      <c r="S100" s="25">
        <v>359</v>
      </c>
      <c r="T100" s="25">
        <v>8</v>
      </c>
      <c r="U100" s="25">
        <v>1019</v>
      </c>
      <c r="V100" s="25">
        <v>125</v>
      </c>
      <c r="W100" s="25">
        <v>894</v>
      </c>
      <c r="X100" s="25">
        <f>VLOOKUP(C100,'HERD Expenditures, 2007-2016'!$C$2:$N$630,8,FALSE)</f>
        <v>65275</v>
      </c>
      <c r="Y100" s="25">
        <f>VLOOKUP(C100,'HERD Expenditures, 2007-2016'!$C$2:$N$630,9,FALSE)</f>
        <v>61887</v>
      </c>
      <c r="Z100" s="25">
        <f>VLOOKUP(C100,'HERD Expenditures, 2007-2016'!$C$2:$N$630,10,FALSE)</f>
        <v>67580</v>
      </c>
      <c r="AA100" s="25">
        <f>VLOOKUP(C100,'HERD Expenditures, 2007-2016'!$C$2:$N$630,11,FALSE)</f>
        <v>77300</v>
      </c>
      <c r="AB100" s="25">
        <f>VLOOKUP(C100,'HERD Expenditures, 2007-2016'!$C$2:$N$630,12,FALSE)</f>
        <v>80099</v>
      </c>
      <c r="AC100" s="45">
        <f t="shared" si="2"/>
        <v>7.1520000000000001</v>
      </c>
      <c r="AD100" s="21">
        <v>2563343</v>
      </c>
      <c r="AE100" s="21">
        <v>397385</v>
      </c>
    </row>
    <row r="101" spans="1:31" hidden="1" x14ac:dyDescent="0.25">
      <c r="A101" s="25" t="s">
        <v>16</v>
      </c>
      <c r="B101" s="25" t="s">
        <v>5</v>
      </c>
      <c r="C101" s="25" t="s">
        <v>471</v>
      </c>
      <c r="D101" s="25" t="s">
        <v>820</v>
      </c>
      <c r="E101" s="25">
        <v>536</v>
      </c>
      <c r="F101" s="25">
        <v>88</v>
      </c>
      <c r="G101" s="25">
        <v>448</v>
      </c>
      <c r="H101" s="25">
        <v>15</v>
      </c>
      <c r="I101" s="25">
        <v>490</v>
      </c>
      <c r="J101" s="25">
        <v>75</v>
      </c>
      <c r="K101" s="25">
        <v>415</v>
      </c>
      <c r="L101" s="25">
        <v>14</v>
      </c>
      <c r="M101" s="25">
        <v>682</v>
      </c>
      <c r="N101" s="25">
        <v>78</v>
      </c>
      <c r="O101" s="25">
        <v>604</v>
      </c>
      <c r="P101" s="25">
        <v>27</v>
      </c>
      <c r="Q101" s="25">
        <v>834</v>
      </c>
      <c r="R101" s="25">
        <v>89</v>
      </c>
      <c r="S101" s="25">
        <v>745</v>
      </c>
      <c r="T101" s="25">
        <v>28</v>
      </c>
      <c r="U101" s="25">
        <v>725</v>
      </c>
      <c r="V101" s="25">
        <v>89</v>
      </c>
      <c r="W101" s="25">
        <v>636</v>
      </c>
      <c r="X101" s="25">
        <f>VLOOKUP(C101,'HERD Expenditures, 2007-2016'!$C$2:$N$630,8,FALSE)</f>
        <v>19080</v>
      </c>
      <c r="Y101" s="25">
        <f>VLOOKUP(C101,'HERD Expenditures, 2007-2016'!$C$2:$N$630,9,FALSE)</f>
        <v>16590</v>
      </c>
      <c r="Z101" s="25">
        <f>VLOOKUP(C101,'HERD Expenditures, 2007-2016'!$C$2:$N$630,10,FALSE)</f>
        <v>20723</v>
      </c>
      <c r="AA101" s="25">
        <f>VLOOKUP(C101,'HERD Expenditures, 2007-2016'!$C$2:$N$630,11,FALSE)</f>
        <v>23026</v>
      </c>
      <c r="AB101" s="25">
        <f>VLOOKUP(C101,'HERD Expenditures, 2007-2016'!$C$2:$N$630,12,FALSE)</f>
        <v>23965</v>
      </c>
      <c r="AC101" s="45">
        <f t="shared" si="2"/>
        <v>7.1460674157303368</v>
      </c>
      <c r="AD101" s="21">
        <v>923418</v>
      </c>
      <c r="AE101" s="21">
        <v>4719985</v>
      </c>
    </row>
    <row r="102" spans="1:31" x14ac:dyDescent="0.25">
      <c r="A102" s="25" t="s">
        <v>42</v>
      </c>
      <c r="B102" s="25" t="s">
        <v>2</v>
      </c>
      <c r="C102" s="25" t="s">
        <v>589</v>
      </c>
      <c r="D102" s="25" t="s">
        <v>723</v>
      </c>
      <c r="E102" s="25">
        <v>3176</v>
      </c>
      <c r="F102" s="25">
        <v>368</v>
      </c>
      <c r="G102" s="25">
        <v>2808</v>
      </c>
      <c r="H102" s="25">
        <v>228</v>
      </c>
      <c r="I102" s="25">
        <v>3489</v>
      </c>
      <c r="J102" s="25">
        <v>362</v>
      </c>
      <c r="K102" s="25">
        <v>3127</v>
      </c>
      <c r="L102" s="25">
        <v>237</v>
      </c>
      <c r="M102" s="25">
        <v>3384</v>
      </c>
      <c r="N102" s="25">
        <v>469</v>
      </c>
      <c r="O102" s="25">
        <v>2915</v>
      </c>
      <c r="P102" s="25">
        <v>246</v>
      </c>
      <c r="Q102" s="25">
        <v>3501</v>
      </c>
      <c r="R102" s="25">
        <v>461</v>
      </c>
      <c r="S102" s="25">
        <v>3040</v>
      </c>
      <c r="T102" s="25">
        <v>241</v>
      </c>
      <c r="U102" s="25">
        <v>3196</v>
      </c>
      <c r="V102" s="25">
        <v>396</v>
      </c>
      <c r="W102" s="25">
        <v>2800</v>
      </c>
      <c r="X102" s="25">
        <f>VLOOKUP(C102,'HERD Expenditures, 2007-2016'!$C$2:$N$630,8,FALSE)</f>
        <v>160922</v>
      </c>
      <c r="Y102" s="25">
        <f>VLOOKUP(C102,'HERD Expenditures, 2007-2016'!$C$2:$N$630,9,FALSE)</f>
        <v>156525</v>
      </c>
      <c r="Z102" s="25">
        <f>VLOOKUP(C102,'HERD Expenditures, 2007-2016'!$C$2:$N$630,10,FALSE)</f>
        <v>160825</v>
      </c>
      <c r="AA102" s="25">
        <f>VLOOKUP(C102,'HERD Expenditures, 2007-2016'!$C$2:$N$630,11,FALSE)</f>
        <v>168314</v>
      </c>
      <c r="AB102" s="25">
        <f>VLOOKUP(C102,'HERD Expenditures, 2007-2016'!$C$2:$N$630,12,FALSE)</f>
        <v>189085</v>
      </c>
      <c r="AC102" s="45">
        <f t="shared" si="2"/>
        <v>7.0707070707070709</v>
      </c>
      <c r="AD102" s="21">
        <v>523449</v>
      </c>
      <c r="AE102" s="21">
        <v>3198718</v>
      </c>
    </row>
    <row r="103" spans="1:31" x14ac:dyDescent="0.25">
      <c r="A103" s="25" t="s">
        <v>6</v>
      </c>
      <c r="B103" s="25" t="s">
        <v>5</v>
      </c>
      <c r="C103" s="25" t="s">
        <v>547</v>
      </c>
      <c r="D103" s="25" t="s">
        <v>771</v>
      </c>
      <c r="E103" s="25">
        <v>1996</v>
      </c>
      <c r="F103" s="25">
        <v>261</v>
      </c>
      <c r="G103" s="25">
        <v>1735</v>
      </c>
      <c r="H103" s="25">
        <v>59</v>
      </c>
      <c r="I103" s="25">
        <v>1820</v>
      </c>
      <c r="J103" s="25">
        <v>287</v>
      </c>
      <c r="K103" s="25">
        <v>1533</v>
      </c>
      <c r="L103" s="25">
        <v>60</v>
      </c>
      <c r="M103" s="25">
        <v>1129</v>
      </c>
      <c r="N103" s="25">
        <v>125</v>
      </c>
      <c r="O103" s="25">
        <v>1004</v>
      </c>
      <c r="P103" s="25">
        <v>50</v>
      </c>
      <c r="Q103" s="25">
        <v>1656</v>
      </c>
      <c r="R103" s="25">
        <v>237</v>
      </c>
      <c r="S103" s="25">
        <v>1419</v>
      </c>
      <c r="T103" s="25">
        <v>44</v>
      </c>
      <c r="U103" s="25">
        <v>1716</v>
      </c>
      <c r="V103" s="25">
        <v>213</v>
      </c>
      <c r="W103" s="25">
        <v>1503</v>
      </c>
      <c r="X103" s="25">
        <f>VLOOKUP(C103,'HERD Expenditures, 2007-2016'!$C$2:$N$630,8,FALSE)</f>
        <v>114323</v>
      </c>
      <c r="Y103" s="25">
        <f>VLOOKUP(C103,'HERD Expenditures, 2007-2016'!$C$2:$N$630,9,FALSE)</f>
        <v>101898</v>
      </c>
      <c r="Z103" s="25">
        <f>VLOOKUP(C103,'HERD Expenditures, 2007-2016'!$C$2:$N$630,10,FALSE)</f>
        <v>91706</v>
      </c>
      <c r="AA103" s="25">
        <f>VLOOKUP(C103,'HERD Expenditures, 2007-2016'!$C$2:$N$630,11,FALSE)</f>
        <v>93828</v>
      </c>
      <c r="AB103" s="25">
        <f>VLOOKUP(C103,'HERD Expenditures, 2007-2016'!$C$2:$N$630,12,FALSE)</f>
        <v>97900</v>
      </c>
      <c r="AC103" s="45">
        <f t="shared" si="2"/>
        <v>7.056338028169014</v>
      </c>
      <c r="AD103" s="21">
        <v>8123112</v>
      </c>
      <c r="AE103" s="21">
        <v>7998994</v>
      </c>
    </row>
    <row r="104" spans="1:31" hidden="1" x14ac:dyDescent="0.25">
      <c r="A104" s="25" t="s">
        <v>27</v>
      </c>
      <c r="B104" s="25" t="s">
        <v>2</v>
      </c>
      <c r="C104" s="25" t="s">
        <v>289</v>
      </c>
      <c r="D104" s="25" t="s">
        <v>700</v>
      </c>
      <c r="E104" s="25">
        <v>207</v>
      </c>
      <c r="F104" s="25">
        <v>29</v>
      </c>
      <c r="G104" s="25">
        <v>178</v>
      </c>
      <c r="H104" s="25">
        <v>3</v>
      </c>
      <c r="I104" s="25">
        <v>195</v>
      </c>
      <c r="J104" s="25">
        <v>27</v>
      </c>
      <c r="K104" s="25">
        <v>168</v>
      </c>
      <c r="L104" s="25">
        <v>3</v>
      </c>
      <c r="M104" s="25">
        <v>195</v>
      </c>
      <c r="N104" s="25">
        <v>27</v>
      </c>
      <c r="O104" s="25">
        <v>168</v>
      </c>
      <c r="P104" s="25">
        <v>3</v>
      </c>
      <c r="Q104" s="25">
        <v>188</v>
      </c>
      <c r="R104" s="25">
        <v>25</v>
      </c>
      <c r="S104" s="25">
        <v>163</v>
      </c>
      <c r="T104" s="25">
        <v>2</v>
      </c>
      <c r="U104" s="25">
        <v>185</v>
      </c>
      <c r="V104" s="25">
        <v>23</v>
      </c>
      <c r="W104" s="25">
        <v>162</v>
      </c>
      <c r="X104" s="25">
        <f>VLOOKUP(C104,'HERD Expenditures, 2007-2016'!$C$2:$N$630,8,FALSE)</f>
        <v>20580</v>
      </c>
      <c r="Y104" s="25">
        <f>VLOOKUP(C104,'HERD Expenditures, 2007-2016'!$C$2:$N$630,9,FALSE)</f>
        <v>18547</v>
      </c>
      <c r="Z104" s="25">
        <f>VLOOKUP(C104,'HERD Expenditures, 2007-2016'!$C$2:$N$630,10,FALSE)</f>
        <v>20686</v>
      </c>
      <c r="AA104" s="25">
        <f>VLOOKUP(C104,'HERD Expenditures, 2007-2016'!$C$2:$N$630,11,FALSE)</f>
        <v>14128</v>
      </c>
      <c r="AB104" s="25">
        <f>VLOOKUP(C104,'HERD Expenditures, 2007-2016'!$C$2:$N$630,12,FALSE)</f>
        <v>13360</v>
      </c>
      <c r="AC104" s="45">
        <f t="shared" si="2"/>
        <v>7.0434782608695654</v>
      </c>
      <c r="AD104" s="21">
        <v>2559666</v>
      </c>
      <c r="AE104" s="21">
        <v>513002</v>
      </c>
    </row>
    <row r="105" spans="1:31" hidden="1" x14ac:dyDescent="0.25">
      <c r="A105" s="25" t="s">
        <v>23</v>
      </c>
      <c r="B105" s="25" t="s">
        <v>2</v>
      </c>
      <c r="C105" s="25" t="s">
        <v>194</v>
      </c>
      <c r="D105" s="25" t="s">
        <v>866</v>
      </c>
      <c r="E105" s="25">
        <v>133</v>
      </c>
      <c r="F105" s="25">
        <v>35</v>
      </c>
      <c r="G105" s="25">
        <v>98</v>
      </c>
      <c r="H105" s="25">
        <v>8</v>
      </c>
      <c r="I105" s="25">
        <v>126</v>
      </c>
      <c r="J105" s="25">
        <v>18</v>
      </c>
      <c r="K105" s="25">
        <v>108</v>
      </c>
      <c r="L105" s="25">
        <v>4</v>
      </c>
      <c r="M105" s="25">
        <v>111</v>
      </c>
      <c r="N105" s="25">
        <v>18</v>
      </c>
      <c r="O105" s="25">
        <v>93</v>
      </c>
      <c r="P105" s="25">
        <v>7</v>
      </c>
      <c r="Q105" s="25">
        <v>123</v>
      </c>
      <c r="R105" s="25">
        <v>11</v>
      </c>
      <c r="S105" s="25">
        <v>112</v>
      </c>
      <c r="T105" s="25">
        <v>7</v>
      </c>
      <c r="U105" s="25">
        <v>96</v>
      </c>
      <c r="V105" s="25">
        <v>12</v>
      </c>
      <c r="W105" s="25">
        <v>84</v>
      </c>
      <c r="X105" s="25">
        <f>VLOOKUP(C105,'HERD Expenditures, 2007-2016'!$C$2:$N$630,8,FALSE)</f>
        <v>5451</v>
      </c>
      <c r="Y105" s="25">
        <f>VLOOKUP(C105,'HERD Expenditures, 2007-2016'!$C$2:$N$630,9,FALSE)</f>
        <v>6731</v>
      </c>
      <c r="Z105" s="25">
        <f>VLOOKUP(C105,'HERD Expenditures, 2007-2016'!$C$2:$N$630,10,FALSE)</f>
        <v>4655</v>
      </c>
      <c r="AA105" s="25">
        <f>VLOOKUP(C105,'HERD Expenditures, 2007-2016'!$C$2:$N$630,11,FALSE)</f>
        <v>5193</v>
      </c>
      <c r="AB105" s="25">
        <f>VLOOKUP(C105,'HERD Expenditures, 2007-2016'!$C$2:$N$630,12,FALSE)</f>
        <v>3975</v>
      </c>
      <c r="AC105" s="45">
        <f t="shared" si="2"/>
        <v>7</v>
      </c>
      <c r="AD105" s="21">
        <v>319287</v>
      </c>
      <c r="AE105" s="21">
        <v>3167329</v>
      </c>
    </row>
    <row r="106" spans="1:31" hidden="1" x14ac:dyDescent="0.25">
      <c r="A106" s="25" t="s">
        <v>54</v>
      </c>
      <c r="B106" s="25" t="s">
        <v>5</v>
      </c>
      <c r="C106" s="25" t="s">
        <v>414</v>
      </c>
      <c r="D106" s="25" t="s">
        <v>872</v>
      </c>
      <c r="E106" s="25">
        <v>326</v>
      </c>
      <c r="F106" s="25">
        <v>115</v>
      </c>
      <c r="G106" s="25">
        <v>211</v>
      </c>
      <c r="H106" s="25">
        <v>44</v>
      </c>
      <c r="I106" s="25">
        <v>433</v>
      </c>
      <c r="J106" s="25">
        <v>108</v>
      </c>
      <c r="K106" s="25">
        <v>325</v>
      </c>
      <c r="L106" s="25">
        <v>20</v>
      </c>
      <c r="M106" s="25">
        <v>390</v>
      </c>
      <c r="N106" s="25">
        <v>46</v>
      </c>
      <c r="O106" s="25">
        <v>344</v>
      </c>
      <c r="P106" s="25">
        <v>13</v>
      </c>
      <c r="Q106" s="25">
        <v>415</v>
      </c>
      <c r="R106" s="25">
        <v>55</v>
      </c>
      <c r="S106" s="25">
        <v>360</v>
      </c>
      <c r="T106" s="25">
        <v>12</v>
      </c>
      <c r="U106" s="25">
        <v>441</v>
      </c>
      <c r="V106" s="25">
        <v>56</v>
      </c>
      <c r="W106" s="25">
        <v>385</v>
      </c>
      <c r="X106" s="25">
        <f>VLOOKUP(C106,'HERD Expenditures, 2007-2016'!$C$2:$N$630,8,FALSE)</f>
        <v>46943</v>
      </c>
      <c r="Y106" s="25">
        <f>VLOOKUP(C106,'HERD Expenditures, 2007-2016'!$C$2:$N$630,9,FALSE)</f>
        <v>36264</v>
      </c>
      <c r="Z106" s="25">
        <f>VLOOKUP(C106,'HERD Expenditures, 2007-2016'!$C$2:$N$630,10,FALSE)</f>
        <v>26609</v>
      </c>
      <c r="AA106" s="25">
        <f>VLOOKUP(C106,'HERD Expenditures, 2007-2016'!$C$2:$N$630,11,FALSE)</f>
        <v>23908</v>
      </c>
      <c r="AB106" s="25">
        <f>VLOOKUP(C106,'HERD Expenditures, 2007-2016'!$C$2:$N$630,12,FALSE)</f>
        <v>23832</v>
      </c>
      <c r="AC106" s="45">
        <f t="shared" si="2"/>
        <v>6.875</v>
      </c>
      <c r="AD106" s="21">
        <v>1118924</v>
      </c>
      <c r="AE106" s="21">
        <v>14325377</v>
      </c>
    </row>
    <row r="107" spans="1:31" x14ac:dyDescent="0.25">
      <c r="A107" s="25" t="s">
        <v>19</v>
      </c>
      <c r="B107" s="25" t="s">
        <v>2</v>
      </c>
      <c r="C107" s="25" t="s">
        <v>579</v>
      </c>
      <c r="D107" s="25" t="s">
        <v>787</v>
      </c>
      <c r="E107" s="25">
        <v>2603</v>
      </c>
      <c r="F107" s="25">
        <v>311</v>
      </c>
      <c r="G107" s="25">
        <v>2292</v>
      </c>
      <c r="H107" s="25">
        <v>766</v>
      </c>
      <c r="I107" s="25">
        <v>2626</v>
      </c>
      <c r="J107" s="25">
        <v>310</v>
      </c>
      <c r="K107" s="25">
        <v>2316</v>
      </c>
      <c r="L107" s="25">
        <v>749</v>
      </c>
      <c r="M107" s="25">
        <v>2618</v>
      </c>
      <c r="N107" s="25">
        <v>324</v>
      </c>
      <c r="O107" s="25">
        <v>2294</v>
      </c>
      <c r="P107" s="25">
        <v>733</v>
      </c>
      <c r="Q107" s="25">
        <v>2793</v>
      </c>
      <c r="R107" s="25">
        <v>338</v>
      </c>
      <c r="S107" s="25">
        <v>2455</v>
      </c>
      <c r="T107" s="25">
        <v>776</v>
      </c>
      <c r="U107" s="25">
        <v>2681</v>
      </c>
      <c r="V107" s="25">
        <v>342</v>
      </c>
      <c r="W107" s="25">
        <v>2339</v>
      </c>
      <c r="X107" s="25">
        <f>VLOOKUP(C107,'HERD Expenditures, 2007-2016'!$C$2:$N$630,8,FALSE)</f>
        <v>275666</v>
      </c>
      <c r="Y107" s="25">
        <f>VLOOKUP(C107,'HERD Expenditures, 2007-2016'!$C$2:$N$630,9,FALSE)</f>
        <v>269908</v>
      </c>
      <c r="Z107" s="25">
        <f>VLOOKUP(C107,'HERD Expenditures, 2007-2016'!$C$2:$N$630,10,FALSE)</f>
        <v>293274</v>
      </c>
      <c r="AA107" s="25">
        <f>VLOOKUP(C107,'HERD Expenditures, 2007-2016'!$C$2:$N$630,11,FALSE)</f>
        <v>279851</v>
      </c>
      <c r="AB107" s="25">
        <f>VLOOKUP(C107,'HERD Expenditures, 2007-2016'!$C$2:$N$630,12,FALSE)</f>
        <v>305147</v>
      </c>
      <c r="AC107" s="45">
        <f t="shared" si="2"/>
        <v>6.8391812865497075</v>
      </c>
      <c r="AD107" s="21">
        <v>188908</v>
      </c>
      <c r="AE107" s="21">
        <v>3558619</v>
      </c>
    </row>
    <row r="108" spans="1:31" x14ac:dyDescent="0.25">
      <c r="A108" s="25" t="s">
        <v>32</v>
      </c>
      <c r="B108" s="25" t="s">
        <v>5</v>
      </c>
      <c r="C108" s="25" t="s">
        <v>482</v>
      </c>
      <c r="D108" s="25" t="s">
        <v>795</v>
      </c>
      <c r="E108" s="25">
        <v>996</v>
      </c>
      <c r="F108" s="25">
        <v>176</v>
      </c>
      <c r="G108" s="25">
        <v>820</v>
      </c>
      <c r="H108" s="25">
        <v>86</v>
      </c>
      <c r="I108" s="25">
        <v>996</v>
      </c>
      <c r="J108" s="25">
        <v>189</v>
      </c>
      <c r="K108" s="25">
        <v>807</v>
      </c>
      <c r="L108" s="25">
        <v>78</v>
      </c>
      <c r="M108" s="25">
        <v>804</v>
      </c>
      <c r="N108" s="25">
        <v>108</v>
      </c>
      <c r="O108" s="25">
        <v>696</v>
      </c>
      <c r="P108" s="25">
        <v>40</v>
      </c>
      <c r="Q108" s="25">
        <v>814</v>
      </c>
      <c r="R108" s="25">
        <v>126</v>
      </c>
      <c r="S108" s="25">
        <v>688</v>
      </c>
      <c r="T108" s="25">
        <v>33</v>
      </c>
      <c r="U108" s="25">
        <v>877</v>
      </c>
      <c r="V108" s="25">
        <v>112</v>
      </c>
      <c r="W108" s="25">
        <v>765</v>
      </c>
      <c r="X108" s="25">
        <f>VLOOKUP(C108,'HERD Expenditures, 2007-2016'!$C$2:$N$630,8,FALSE)</f>
        <v>61219</v>
      </c>
      <c r="Y108" s="25">
        <f>VLOOKUP(C108,'HERD Expenditures, 2007-2016'!$C$2:$N$630,9,FALSE)</f>
        <v>61412</v>
      </c>
      <c r="Z108" s="25">
        <f>VLOOKUP(C108,'HERD Expenditures, 2007-2016'!$C$2:$N$630,10,FALSE)</f>
        <v>38015</v>
      </c>
      <c r="AA108" s="25">
        <f>VLOOKUP(C108,'HERD Expenditures, 2007-2016'!$C$2:$N$630,11,FALSE)</f>
        <v>40438</v>
      </c>
      <c r="AB108" s="25">
        <f>VLOOKUP(C108,'HERD Expenditures, 2007-2016'!$C$2:$N$630,12,FALSE)</f>
        <v>40235</v>
      </c>
      <c r="AC108" s="45">
        <f t="shared" si="2"/>
        <v>6.8303571428571432</v>
      </c>
      <c r="AD108" s="21">
        <v>560894</v>
      </c>
      <c r="AE108" s="21">
        <v>1579477</v>
      </c>
    </row>
    <row r="109" spans="1:31" x14ac:dyDescent="0.25">
      <c r="A109" s="25" t="s">
        <v>151</v>
      </c>
      <c r="B109" s="25" t="s">
        <v>5</v>
      </c>
      <c r="C109" s="25" t="s">
        <v>670</v>
      </c>
      <c r="D109" s="25" t="s">
        <v>718</v>
      </c>
      <c r="E109" s="25">
        <v>8500</v>
      </c>
      <c r="F109" s="25">
        <v>1370</v>
      </c>
      <c r="G109" s="25">
        <v>7130</v>
      </c>
      <c r="H109" s="25">
        <v>475</v>
      </c>
      <c r="I109" s="25">
        <v>8431</v>
      </c>
      <c r="J109" s="25">
        <v>1359</v>
      </c>
      <c r="K109" s="25">
        <v>7072</v>
      </c>
      <c r="L109" s="25">
        <v>471</v>
      </c>
      <c r="M109" s="25">
        <v>8522</v>
      </c>
      <c r="N109" s="25">
        <v>1372</v>
      </c>
      <c r="O109" s="25">
        <v>7150</v>
      </c>
      <c r="P109" s="25">
        <v>312</v>
      </c>
      <c r="Q109" s="25">
        <v>8596</v>
      </c>
      <c r="R109" s="25">
        <v>1385</v>
      </c>
      <c r="S109" s="25">
        <v>7211</v>
      </c>
      <c r="T109" s="25">
        <v>337</v>
      </c>
      <c r="U109" s="25">
        <v>10269</v>
      </c>
      <c r="V109" s="25">
        <v>1312</v>
      </c>
      <c r="W109" s="25">
        <v>8957</v>
      </c>
      <c r="X109" s="25">
        <f>VLOOKUP(C109,'HERD Expenditures, 2007-2016'!$C$2:$N$630,8,FALSE)</f>
        <v>502406</v>
      </c>
      <c r="Y109" s="25">
        <f>VLOOKUP(C109,'HERD Expenditures, 2007-2016'!$C$2:$N$630,9,FALSE)</f>
        <v>491998</v>
      </c>
      <c r="Z109" s="25">
        <f>VLOOKUP(C109,'HERD Expenditures, 2007-2016'!$C$2:$N$630,10,FALSE)</f>
        <v>485051</v>
      </c>
      <c r="AA109" s="25">
        <f>VLOOKUP(C109,'HERD Expenditures, 2007-2016'!$C$2:$N$630,11,FALSE)</f>
        <v>505699</v>
      </c>
      <c r="AB109" s="25">
        <f>VLOOKUP(C109,'HERD Expenditures, 2007-2016'!$C$2:$N$630,12,FALSE)</f>
        <v>539388</v>
      </c>
      <c r="AC109" s="45">
        <f t="shared" si="2"/>
        <v>6.8269817073170733</v>
      </c>
      <c r="AD109" s="21">
        <v>8123112</v>
      </c>
      <c r="AE109" s="21">
        <v>7998994</v>
      </c>
    </row>
    <row r="110" spans="1:31" hidden="1" x14ac:dyDescent="0.25">
      <c r="A110" s="25" t="s">
        <v>42</v>
      </c>
      <c r="B110" s="25" t="s">
        <v>2</v>
      </c>
      <c r="C110" s="25" t="s">
        <v>286</v>
      </c>
      <c r="D110" s="25" t="s">
        <v>767</v>
      </c>
      <c r="E110" s="25">
        <v>193</v>
      </c>
      <c r="F110" s="25">
        <v>27</v>
      </c>
      <c r="G110" s="25">
        <v>166</v>
      </c>
      <c r="H110" s="25">
        <v>4</v>
      </c>
      <c r="I110" s="25">
        <v>193</v>
      </c>
      <c r="J110" s="25">
        <v>31</v>
      </c>
      <c r="K110" s="25">
        <v>162</v>
      </c>
      <c r="L110" s="25">
        <v>5</v>
      </c>
      <c r="M110" s="25">
        <v>149</v>
      </c>
      <c r="N110" s="25">
        <v>26</v>
      </c>
      <c r="O110" s="25">
        <v>123</v>
      </c>
      <c r="P110" s="25">
        <v>5</v>
      </c>
      <c r="Q110" s="25">
        <v>188</v>
      </c>
      <c r="R110" s="25">
        <v>26</v>
      </c>
      <c r="S110" s="25">
        <v>162</v>
      </c>
      <c r="T110" s="25">
        <v>5</v>
      </c>
      <c r="U110" s="25">
        <v>180</v>
      </c>
      <c r="V110" s="25">
        <v>23</v>
      </c>
      <c r="W110" s="25">
        <v>157</v>
      </c>
      <c r="X110" s="25">
        <f>VLOOKUP(C110,'HERD Expenditures, 2007-2016'!$C$2:$N$630,8,FALSE)</f>
        <v>4246</v>
      </c>
      <c r="Y110" s="25">
        <f>VLOOKUP(C110,'HERD Expenditures, 2007-2016'!$C$2:$N$630,9,FALSE)</f>
        <v>4234</v>
      </c>
      <c r="Z110" s="25">
        <f>VLOOKUP(C110,'HERD Expenditures, 2007-2016'!$C$2:$N$630,10,FALSE)</f>
        <v>4283</v>
      </c>
      <c r="AA110" s="25">
        <f>VLOOKUP(C110,'HERD Expenditures, 2007-2016'!$C$2:$N$630,11,FALSE)</f>
        <v>5268</v>
      </c>
      <c r="AB110" s="25">
        <f>VLOOKUP(C110,'HERD Expenditures, 2007-2016'!$C$2:$N$630,12,FALSE)</f>
        <v>4466</v>
      </c>
      <c r="AC110" s="45">
        <f t="shared" si="2"/>
        <v>6.8260869565217392</v>
      </c>
      <c r="AD110" s="21">
        <v>2576412</v>
      </c>
      <c r="AE110" s="21">
        <v>10239710</v>
      </c>
    </row>
    <row r="111" spans="1:31" x14ac:dyDescent="0.25">
      <c r="A111" s="25" t="s">
        <v>68</v>
      </c>
      <c r="B111" s="25" t="s">
        <v>5</v>
      </c>
      <c r="C111" s="25" t="s">
        <v>602</v>
      </c>
      <c r="D111" s="25" t="s">
        <v>775</v>
      </c>
      <c r="E111" s="25">
        <v>3207</v>
      </c>
      <c r="F111" s="25">
        <v>735</v>
      </c>
      <c r="G111" s="25">
        <v>2472</v>
      </c>
      <c r="H111" s="25">
        <v>137</v>
      </c>
      <c r="I111" s="25">
        <v>3455</v>
      </c>
      <c r="J111" s="25">
        <v>500</v>
      </c>
      <c r="K111" s="25">
        <v>2955</v>
      </c>
      <c r="L111" s="25">
        <v>80</v>
      </c>
      <c r="M111" s="25">
        <v>3440</v>
      </c>
      <c r="N111" s="25">
        <v>566</v>
      </c>
      <c r="O111" s="25">
        <v>2874</v>
      </c>
      <c r="P111" s="25">
        <v>93</v>
      </c>
      <c r="Q111" s="25">
        <v>3538</v>
      </c>
      <c r="R111" s="25">
        <v>496</v>
      </c>
      <c r="S111" s="25">
        <v>3042</v>
      </c>
      <c r="T111" s="25">
        <v>88</v>
      </c>
      <c r="U111" s="25">
        <v>3659</v>
      </c>
      <c r="V111" s="25">
        <v>471</v>
      </c>
      <c r="W111" s="25">
        <v>3188</v>
      </c>
      <c r="X111" s="25">
        <f>VLOOKUP(C111,'HERD Expenditures, 2007-2016'!$C$2:$N$630,8,FALSE)</f>
        <v>169303</v>
      </c>
      <c r="Y111" s="25">
        <f>VLOOKUP(C111,'HERD Expenditures, 2007-2016'!$C$2:$N$630,9,FALSE)</f>
        <v>167144</v>
      </c>
      <c r="Z111" s="25">
        <f>VLOOKUP(C111,'HERD Expenditures, 2007-2016'!$C$2:$N$630,10,FALSE)</f>
        <v>164454</v>
      </c>
      <c r="AA111" s="25">
        <f>VLOOKUP(C111,'HERD Expenditures, 2007-2016'!$C$2:$N$630,11,FALSE)</f>
        <v>170145</v>
      </c>
      <c r="AB111" s="25">
        <f>VLOOKUP(C111,'HERD Expenditures, 2007-2016'!$C$2:$N$630,12,FALSE)</f>
        <v>172477</v>
      </c>
      <c r="AC111" s="45">
        <f t="shared" si="2"/>
        <v>6.7685774946921446</v>
      </c>
      <c r="AD111" s="21">
        <v>2421578</v>
      </c>
      <c r="AE111" s="21">
        <v>576424</v>
      </c>
    </row>
    <row r="112" spans="1:31" hidden="1" x14ac:dyDescent="0.25">
      <c r="A112" s="25" t="s">
        <v>27</v>
      </c>
      <c r="B112" s="25" t="s">
        <v>5</v>
      </c>
      <c r="C112" s="25" t="s">
        <v>269</v>
      </c>
      <c r="D112" s="25" t="s">
        <v>814</v>
      </c>
      <c r="E112" s="25">
        <v>104</v>
      </c>
      <c r="F112" s="25">
        <v>16</v>
      </c>
      <c r="G112" s="25">
        <v>88</v>
      </c>
      <c r="H112" s="25">
        <v>0</v>
      </c>
      <c r="I112" s="25">
        <v>96</v>
      </c>
      <c r="J112" s="25">
        <v>19</v>
      </c>
      <c r="K112" s="25">
        <v>77</v>
      </c>
      <c r="L112" s="25">
        <v>0</v>
      </c>
      <c r="M112" s="25">
        <v>83</v>
      </c>
      <c r="N112" s="25">
        <v>17</v>
      </c>
      <c r="O112" s="25">
        <v>66</v>
      </c>
      <c r="P112" s="25">
        <v>0</v>
      </c>
      <c r="Q112" s="25">
        <v>124</v>
      </c>
      <c r="R112" s="25">
        <v>19</v>
      </c>
      <c r="S112" s="25">
        <v>105</v>
      </c>
      <c r="T112" s="25">
        <v>0</v>
      </c>
      <c r="U112" s="25">
        <v>163</v>
      </c>
      <c r="V112" s="25">
        <v>21</v>
      </c>
      <c r="W112" s="25">
        <v>142</v>
      </c>
      <c r="X112" s="25">
        <f>VLOOKUP(C112,'HERD Expenditures, 2007-2016'!$C$2:$N$630,8,FALSE)</f>
        <v>6567</v>
      </c>
      <c r="Y112" s="25">
        <f>VLOOKUP(C112,'HERD Expenditures, 2007-2016'!$C$2:$N$630,9,FALSE)</f>
        <v>6129</v>
      </c>
      <c r="Z112" s="25">
        <f>VLOOKUP(C112,'HERD Expenditures, 2007-2016'!$C$2:$N$630,10,FALSE)</f>
        <v>4787</v>
      </c>
      <c r="AA112" s="25">
        <f>VLOOKUP(C112,'HERD Expenditures, 2007-2016'!$C$2:$N$630,11,FALSE)</f>
        <v>5492</v>
      </c>
      <c r="AB112" s="25">
        <f>VLOOKUP(C112,'HERD Expenditures, 2007-2016'!$C$2:$N$630,12,FALSE)</f>
        <v>5680</v>
      </c>
      <c r="AC112" s="45">
        <f t="shared" si="2"/>
        <v>6.7619047619047619</v>
      </c>
      <c r="AD112" s="21">
        <v>75572</v>
      </c>
      <c r="AE112" s="21">
        <v>14325377</v>
      </c>
    </row>
    <row r="113" spans="1:31" x14ac:dyDescent="0.25">
      <c r="A113" s="25" t="s">
        <v>3</v>
      </c>
      <c r="B113" s="25" t="s">
        <v>5</v>
      </c>
      <c r="C113" s="25" t="s">
        <v>637</v>
      </c>
      <c r="D113" s="25" t="s">
        <v>749</v>
      </c>
      <c r="E113" s="25">
        <v>4242</v>
      </c>
      <c r="F113" s="25">
        <v>736</v>
      </c>
      <c r="G113" s="25">
        <v>3506</v>
      </c>
      <c r="H113" s="25">
        <v>317</v>
      </c>
      <c r="I113" s="25">
        <v>6065</v>
      </c>
      <c r="J113" s="25">
        <v>855</v>
      </c>
      <c r="K113" s="25">
        <v>5210</v>
      </c>
      <c r="L113" s="25">
        <v>404</v>
      </c>
      <c r="M113" s="25">
        <v>5957</v>
      </c>
      <c r="N113" s="25">
        <v>852</v>
      </c>
      <c r="O113" s="25">
        <v>5105</v>
      </c>
      <c r="P113" s="25">
        <v>424</v>
      </c>
      <c r="Q113" s="25">
        <v>5679</v>
      </c>
      <c r="R113" s="25">
        <v>724</v>
      </c>
      <c r="S113" s="25">
        <v>4955</v>
      </c>
      <c r="T113" s="25">
        <v>351</v>
      </c>
      <c r="U113" s="25">
        <v>5649</v>
      </c>
      <c r="V113" s="25">
        <v>728</v>
      </c>
      <c r="W113" s="25">
        <v>4921</v>
      </c>
      <c r="X113" s="25">
        <f>VLOOKUP(C113,'HERD Expenditures, 2007-2016'!$C$2:$N$630,8,FALSE)</f>
        <v>260995</v>
      </c>
      <c r="Y113" s="25">
        <f>VLOOKUP(C113,'HERD Expenditures, 2007-2016'!$C$2:$N$630,9,FALSE)</f>
        <v>266596</v>
      </c>
      <c r="Z113" s="25">
        <f>VLOOKUP(C113,'HERD Expenditures, 2007-2016'!$C$2:$N$630,10,FALSE)</f>
        <v>313263</v>
      </c>
      <c r="AA113" s="25">
        <f>VLOOKUP(C113,'HERD Expenditures, 2007-2016'!$C$2:$N$630,11,FALSE)</f>
        <v>306125</v>
      </c>
      <c r="AB113" s="25">
        <f>VLOOKUP(C113,'HERD Expenditures, 2007-2016'!$C$2:$N$630,12,FALSE)</f>
        <v>328385</v>
      </c>
      <c r="AC113" s="45">
        <f t="shared" si="2"/>
        <v>6.759615384615385</v>
      </c>
      <c r="AD113" s="21">
        <v>50122</v>
      </c>
      <c r="AE113" s="21">
        <v>926391</v>
      </c>
    </row>
    <row r="114" spans="1:31" x14ac:dyDescent="0.25">
      <c r="A114" s="25" t="s">
        <v>157</v>
      </c>
      <c r="B114" s="25" t="s">
        <v>5</v>
      </c>
      <c r="C114" s="25" t="s">
        <v>655</v>
      </c>
      <c r="D114" s="25" t="s">
        <v>727</v>
      </c>
      <c r="E114" s="25">
        <v>7739</v>
      </c>
      <c r="F114" s="25">
        <v>1156</v>
      </c>
      <c r="G114" s="25">
        <v>6583</v>
      </c>
      <c r="H114" s="25">
        <v>175</v>
      </c>
      <c r="I114" s="25">
        <v>8156</v>
      </c>
      <c r="J114" s="25">
        <v>1202</v>
      </c>
      <c r="K114" s="25">
        <v>6954</v>
      </c>
      <c r="L114" s="25">
        <v>208</v>
      </c>
      <c r="M114" s="25">
        <v>8275</v>
      </c>
      <c r="N114" s="25">
        <v>1226</v>
      </c>
      <c r="O114" s="25">
        <v>7049</v>
      </c>
      <c r="P114" s="25">
        <v>293</v>
      </c>
      <c r="Q114" s="25">
        <v>8140</v>
      </c>
      <c r="R114" s="25">
        <v>1242</v>
      </c>
      <c r="S114" s="25">
        <v>6898</v>
      </c>
      <c r="T114" s="25">
        <v>284</v>
      </c>
      <c r="U114" s="25">
        <v>8086</v>
      </c>
      <c r="V114" s="25">
        <v>1047</v>
      </c>
      <c r="W114" s="25">
        <v>7039</v>
      </c>
      <c r="X114" s="25">
        <f>VLOOKUP(C114,'HERD Expenditures, 2007-2016'!$C$2:$N$630,8,FALSE)</f>
        <v>454417</v>
      </c>
      <c r="Y114" s="25">
        <f>VLOOKUP(C114,'HERD Expenditures, 2007-2016'!$C$2:$N$630,9,FALSE)</f>
        <v>496169</v>
      </c>
      <c r="Z114" s="25">
        <f>VLOOKUP(C114,'HERD Expenditures, 2007-2016'!$C$2:$N$630,10,FALSE)</f>
        <v>513149</v>
      </c>
      <c r="AA114" s="25">
        <f>VLOOKUP(C114,'HERD Expenditures, 2007-2016'!$C$2:$N$630,11,FALSE)</f>
        <v>504282</v>
      </c>
      <c r="AB114" s="25">
        <f>VLOOKUP(C114,'HERD Expenditures, 2007-2016'!$C$2:$N$630,12,FALSE)</f>
        <v>521773</v>
      </c>
      <c r="AC114" s="45">
        <f t="shared" si="2"/>
        <v>6.7230181470869148</v>
      </c>
      <c r="AD114" s="21">
        <v>5456991</v>
      </c>
      <c r="AE114" s="21">
        <v>14325377</v>
      </c>
    </row>
    <row r="115" spans="1:31" x14ac:dyDescent="0.25">
      <c r="A115" s="25" t="s">
        <v>486</v>
      </c>
      <c r="B115" s="25" t="s">
        <v>5</v>
      </c>
      <c r="C115" s="25" t="s">
        <v>646</v>
      </c>
      <c r="D115" s="25" t="s">
        <v>733</v>
      </c>
      <c r="E115" s="25">
        <v>6855</v>
      </c>
      <c r="F115" s="25">
        <v>865</v>
      </c>
      <c r="G115" s="25">
        <v>5990</v>
      </c>
      <c r="H115" s="25">
        <v>402</v>
      </c>
      <c r="I115" s="25">
        <v>7601</v>
      </c>
      <c r="J115" s="25">
        <v>855</v>
      </c>
      <c r="K115" s="25">
        <v>6746</v>
      </c>
      <c r="L115" s="25">
        <v>356</v>
      </c>
      <c r="M115" s="25">
        <v>8113</v>
      </c>
      <c r="N115" s="25">
        <v>831</v>
      </c>
      <c r="O115" s="25">
        <v>7282</v>
      </c>
      <c r="P115" s="25">
        <v>408</v>
      </c>
      <c r="Q115" s="25">
        <v>9850</v>
      </c>
      <c r="R115" s="25">
        <v>865</v>
      </c>
      <c r="S115" s="25">
        <v>8985</v>
      </c>
      <c r="T115" s="25">
        <v>430</v>
      </c>
      <c r="U115" s="25">
        <v>7292</v>
      </c>
      <c r="V115" s="25">
        <v>946</v>
      </c>
      <c r="W115" s="25">
        <v>6346</v>
      </c>
      <c r="X115" s="25">
        <f>VLOOKUP(C115,'HERD Expenditures, 2007-2016'!$C$2:$N$630,8,FALSE)</f>
        <v>385959</v>
      </c>
      <c r="Y115" s="25">
        <f>VLOOKUP(C115,'HERD Expenditures, 2007-2016'!$C$2:$N$630,9,FALSE)</f>
        <v>405154</v>
      </c>
      <c r="Z115" s="25">
        <f>VLOOKUP(C115,'HERD Expenditures, 2007-2016'!$C$2:$N$630,10,FALSE)</f>
        <v>426651</v>
      </c>
      <c r="AA115" s="25">
        <f>VLOOKUP(C115,'HERD Expenditures, 2007-2016'!$C$2:$N$630,11,FALSE)</f>
        <v>458412</v>
      </c>
      <c r="AB115" s="25">
        <f>VLOOKUP(C115,'HERD Expenditures, 2007-2016'!$C$2:$N$630,12,FALSE)</f>
        <v>518239</v>
      </c>
      <c r="AC115" s="45">
        <f t="shared" si="2"/>
        <v>6.7082452431289639</v>
      </c>
      <c r="AD115" s="21">
        <v>2563343</v>
      </c>
      <c r="AE115" s="21">
        <v>5306896</v>
      </c>
    </row>
    <row r="116" spans="1:31" x14ac:dyDescent="0.25">
      <c r="A116" s="25" t="s">
        <v>27</v>
      </c>
      <c r="B116" s="25" t="s">
        <v>2</v>
      </c>
      <c r="C116" s="25" t="s">
        <v>572</v>
      </c>
      <c r="D116" s="25" t="s">
        <v>700</v>
      </c>
      <c r="E116" s="25">
        <v>3001</v>
      </c>
      <c r="F116" s="25">
        <v>296</v>
      </c>
      <c r="G116" s="25">
        <v>2705</v>
      </c>
      <c r="H116" s="25">
        <v>671</v>
      </c>
      <c r="I116" s="25">
        <v>2344</v>
      </c>
      <c r="J116" s="25">
        <v>338</v>
      </c>
      <c r="K116" s="25">
        <v>2006</v>
      </c>
      <c r="L116" s="25">
        <v>521</v>
      </c>
      <c r="M116" s="25">
        <v>2268</v>
      </c>
      <c r="N116" s="25">
        <v>429</v>
      </c>
      <c r="O116" s="25">
        <v>1839</v>
      </c>
      <c r="P116" s="25">
        <v>523</v>
      </c>
      <c r="Q116" s="25">
        <v>2380</v>
      </c>
      <c r="R116" s="25">
        <v>364</v>
      </c>
      <c r="S116" s="25">
        <v>2016</v>
      </c>
      <c r="T116" s="25">
        <v>562</v>
      </c>
      <c r="U116" s="25">
        <v>2350</v>
      </c>
      <c r="V116" s="25">
        <v>305</v>
      </c>
      <c r="W116" s="25">
        <v>2045</v>
      </c>
      <c r="X116" s="25">
        <f>VLOOKUP(C116,'HERD Expenditures, 2007-2016'!$C$2:$N$630,8,FALSE)</f>
        <v>379713</v>
      </c>
      <c r="Y116" s="25">
        <f>VLOOKUP(C116,'HERD Expenditures, 2007-2016'!$C$2:$N$630,9,FALSE)</f>
        <v>347105</v>
      </c>
      <c r="Z116" s="25">
        <f>VLOOKUP(C116,'HERD Expenditures, 2007-2016'!$C$2:$N$630,10,FALSE)</f>
        <v>367182</v>
      </c>
      <c r="AA116" s="25">
        <f>VLOOKUP(C116,'HERD Expenditures, 2007-2016'!$C$2:$N$630,11,FALSE)</f>
        <v>374424</v>
      </c>
      <c r="AB116" s="25">
        <f>VLOOKUP(C116,'HERD Expenditures, 2007-2016'!$C$2:$N$630,12,FALSE)</f>
        <v>371060</v>
      </c>
      <c r="AC116" s="45">
        <f t="shared" si="2"/>
        <v>6.7049180327868854</v>
      </c>
      <c r="AD116" s="21" t="e">
        <v>#N/A</v>
      </c>
      <c r="AE116" s="21">
        <v>546524</v>
      </c>
    </row>
    <row r="117" spans="1:31" x14ac:dyDescent="0.25">
      <c r="A117" s="25" t="s">
        <v>8</v>
      </c>
      <c r="B117" s="25" t="s">
        <v>5</v>
      </c>
      <c r="C117" s="25" t="s">
        <v>622</v>
      </c>
      <c r="D117" s="25" t="s">
        <v>763</v>
      </c>
      <c r="E117" s="25">
        <v>3366</v>
      </c>
      <c r="F117" s="25">
        <v>567</v>
      </c>
      <c r="G117" s="25">
        <v>2799</v>
      </c>
      <c r="H117" s="25">
        <v>257</v>
      </c>
      <c r="I117" s="25">
        <v>3270</v>
      </c>
      <c r="J117" s="25">
        <v>558</v>
      </c>
      <c r="K117" s="25">
        <v>2712</v>
      </c>
      <c r="L117" s="25">
        <v>233</v>
      </c>
      <c r="M117" s="25">
        <v>3454</v>
      </c>
      <c r="N117" s="25">
        <v>605</v>
      </c>
      <c r="O117" s="25">
        <v>2849</v>
      </c>
      <c r="P117" s="25">
        <v>281</v>
      </c>
      <c r="Q117" s="25">
        <v>3487</v>
      </c>
      <c r="R117" s="25">
        <v>583</v>
      </c>
      <c r="S117" s="25">
        <v>2904</v>
      </c>
      <c r="T117" s="25">
        <v>234</v>
      </c>
      <c r="U117" s="25">
        <v>4625</v>
      </c>
      <c r="V117" s="25">
        <v>604</v>
      </c>
      <c r="W117" s="25">
        <v>4021</v>
      </c>
      <c r="X117" s="25">
        <f>VLOOKUP(C117,'HERD Expenditures, 2007-2016'!$C$2:$N$630,8,FALSE)</f>
        <v>239810</v>
      </c>
      <c r="Y117" s="25">
        <f>VLOOKUP(C117,'HERD Expenditures, 2007-2016'!$C$2:$N$630,9,FALSE)</f>
        <v>236423</v>
      </c>
      <c r="Z117" s="25">
        <f>VLOOKUP(C117,'HERD Expenditures, 2007-2016'!$C$2:$N$630,10,FALSE)</f>
        <v>237266</v>
      </c>
      <c r="AA117" s="25">
        <f>VLOOKUP(C117,'HERD Expenditures, 2007-2016'!$C$2:$N$630,11,FALSE)</f>
        <v>246684</v>
      </c>
      <c r="AB117" s="25">
        <f>VLOOKUP(C117,'HERD Expenditures, 2007-2016'!$C$2:$N$630,12,FALSE)</f>
        <v>248300</v>
      </c>
      <c r="AC117" s="45">
        <f t="shared" si="2"/>
        <v>6.6572847682119205</v>
      </c>
      <c r="AD117" s="21">
        <v>2559666</v>
      </c>
      <c r="AE117" s="21">
        <v>513002</v>
      </c>
    </row>
    <row r="118" spans="1:31" hidden="1" x14ac:dyDescent="0.25">
      <c r="A118" s="25" t="s">
        <v>48</v>
      </c>
      <c r="B118" s="25" t="s">
        <v>5</v>
      </c>
      <c r="C118" s="25" t="s">
        <v>282</v>
      </c>
      <c r="D118" s="25" t="s">
        <v>821</v>
      </c>
      <c r="E118" s="25">
        <v>382</v>
      </c>
      <c r="F118" s="25">
        <v>20</v>
      </c>
      <c r="G118" s="25">
        <v>362</v>
      </c>
      <c r="H118" s="25">
        <v>0</v>
      </c>
      <c r="I118" s="25">
        <v>430</v>
      </c>
      <c r="J118" s="25">
        <v>50</v>
      </c>
      <c r="K118" s="25">
        <v>380</v>
      </c>
      <c r="L118" s="25">
        <v>0</v>
      </c>
      <c r="M118" s="25">
        <v>549</v>
      </c>
      <c r="N118" s="25">
        <v>60</v>
      </c>
      <c r="O118" s="25">
        <v>489</v>
      </c>
      <c r="P118" s="25">
        <v>0</v>
      </c>
      <c r="Q118" s="25">
        <v>472</v>
      </c>
      <c r="R118" s="25">
        <v>52</v>
      </c>
      <c r="S118" s="25">
        <v>420</v>
      </c>
      <c r="T118" s="25">
        <v>0</v>
      </c>
      <c r="U118" s="25">
        <v>176</v>
      </c>
      <c r="V118" s="25">
        <v>23</v>
      </c>
      <c r="W118" s="25">
        <v>153</v>
      </c>
      <c r="X118" s="25">
        <f>VLOOKUP(C118,'HERD Expenditures, 2007-2016'!$C$2:$N$630,8,FALSE)</f>
        <v>7993</v>
      </c>
      <c r="Y118" s="25">
        <f>VLOOKUP(C118,'HERD Expenditures, 2007-2016'!$C$2:$N$630,9,FALSE)</f>
        <v>12495</v>
      </c>
      <c r="Z118" s="25">
        <f>VLOOKUP(C118,'HERD Expenditures, 2007-2016'!$C$2:$N$630,10,FALSE)</f>
        <v>13981</v>
      </c>
      <c r="AA118" s="25">
        <f>VLOOKUP(C118,'HERD Expenditures, 2007-2016'!$C$2:$N$630,11,FALSE)</f>
        <v>10156</v>
      </c>
      <c r="AB118" s="25">
        <f>VLOOKUP(C118,'HERD Expenditures, 2007-2016'!$C$2:$N$630,12,FALSE)</f>
        <v>1993</v>
      </c>
      <c r="AC118" s="45">
        <f t="shared" si="2"/>
        <v>6.6521739130434785</v>
      </c>
      <c r="AD118" s="21">
        <v>179215</v>
      </c>
      <c r="AE118" s="21">
        <v>1129965</v>
      </c>
    </row>
    <row r="119" spans="1:31" hidden="1" x14ac:dyDescent="0.25">
      <c r="A119" s="25" t="s">
        <v>50</v>
      </c>
      <c r="B119" s="25" t="s">
        <v>5</v>
      </c>
      <c r="C119" s="25" t="s">
        <v>446</v>
      </c>
      <c r="D119" s="25" t="s">
        <v>856</v>
      </c>
      <c r="E119" s="25">
        <v>714</v>
      </c>
      <c r="F119" s="25">
        <v>61</v>
      </c>
      <c r="G119" s="25">
        <v>653</v>
      </c>
      <c r="H119" s="25">
        <v>2</v>
      </c>
      <c r="I119" s="25">
        <v>762</v>
      </c>
      <c r="J119" s="25">
        <v>65</v>
      </c>
      <c r="K119" s="25">
        <v>697</v>
      </c>
      <c r="L119" s="25">
        <v>1</v>
      </c>
      <c r="M119" s="25">
        <v>817</v>
      </c>
      <c r="N119" s="25">
        <v>72</v>
      </c>
      <c r="O119" s="25">
        <v>745</v>
      </c>
      <c r="P119" s="25">
        <v>1</v>
      </c>
      <c r="Q119" s="25">
        <v>595</v>
      </c>
      <c r="R119" s="25">
        <v>77</v>
      </c>
      <c r="S119" s="25">
        <v>518</v>
      </c>
      <c r="T119" s="25">
        <v>0</v>
      </c>
      <c r="U119" s="25">
        <v>572</v>
      </c>
      <c r="V119" s="25">
        <v>75</v>
      </c>
      <c r="W119" s="25">
        <v>497</v>
      </c>
      <c r="X119" s="25">
        <f>VLOOKUP(C119,'HERD Expenditures, 2007-2016'!$C$2:$N$630,8,FALSE)</f>
        <v>14393</v>
      </c>
      <c r="Y119" s="25">
        <f>VLOOKUP(C119,'HERD Expenditures, 2007-2016'!$C$2:$N$630,9,FALSE)</f>
        <v>14204</v>
      </c>
      <c r="Z119" s="25">
        <f>VLOOKUP(C119,'HERD Expenditures, 2007-2016'!$C$2:$N$630,10,FALSE)</f>
        <v>9626</v>
      </c>
      <c r="AA119" s="25">
        <f>VLOOKUP(C119,'HERD Expenditures, 2007-2016'!$C$2:$N$630,11,FALSE)</f>
        <v>8992</v>
      </c>
      <c r="AB119" s="25">
        <f>VLOOKUP(C119,'HERD Expenditures, 2007-2016'!$C$2:$N$630,12,FALSE)</f>
        <v>7335</v>
      </c>
      <c r="AC119" s="45">
        <f t="shared" si="2"/>
        <v>6.6266666666666669</v>
      </c>
      <c r="AD119" s="21">
        <v>2954801</v>
      </c>
      <c r="AE119" s="21">
        <v>10239710</v>
      </c>
    </row>
    <row r="120" spans="1:31" hidden="1" x14ac:dyDescent="0.25">
      <c r="A120" s="25" t="s">
        <v>27</v>
      </c>
      <c r="B120" s="25" t="s">
        <v>5</v>
      </c>
      <c r="C120" s="25" t="s">
        <v>456</v>
      </c>
      <c r="D120" s="25" t="s">
        <v>708</v>
      </c>
      <c r="E120" s="25">
        <v>685</v>
      </c>
      <c r="F120" s="25">
        <v>124</v>
      </c>
      <c r="G120" s="25">
        <v>561</v>
      </c>
      <c r="H120" s="25">
        <v>0</v>
      </c>
      <c r="I120" s="25">
        <v>652</v>
      </c>
      <c r="J120" s="25">
        <v>100</v>
      </c>
      <c r="K120" s="25">
        <v>552</v>
      </c>
      <c r="L120" s="25">
        <v>0</v>
      </c>
      <c r="M120" s="25">
        <v>646</v>
      </c>
      <c r="N120" s="25">
        <v>109</v>
      </c>
      <c r="O120" s="25">
        <v>537</v>
      </c>
      <c r="P120" s="25">
        <v>0</v>
      </c>
      <c r="Q120" s="25">
        <v>645</v>
      </c>
      <c r="R120" s="25">
        <v>89</v>
      </c>
      <c r="S120" s="25">
        <v>556</v>
      </c>
      <c r="T120" s="25">
        <v>0</v>
      </c>
      <c r="U120" s="25">
        <v>647</v>
      </c>
      <c r="V120" s="25">
        <v>85</v>
      </c>
      <c r="W120" s="25">
        <v>562</v>
      </c>
      <c r="X120" s="25">
        <f>VLOOKUP(C120,'HERD Expenditures, 2007-2016'!$C$2:$N$630,8,FALSE)</f>
        <v>34727</v>
      </c>
      <c r="Y120" s="25">
        <f>VLOOKUP(C120,'HERD Expenditures, 2007-2016'!$C$2:$N$630,9,FALSE)</f>
        <v>38326</v>
      </c>
      <c r="Z120" s="25">
        <f>VLOOKUP(C120,'HERD Expenditures, 2007-2016'!$C$2:$N$630,10,FALSE)</f>
        <v>43509</v>
      </c>
      <c r="AA120" s="25">
        <f>VLOOKUP(C120,'HERD Expenditures, 2007-2016'!$C$2:$N$630,11,FALSE)</f>
        <v>45037</v>
      </c>
      <c r="AB120" s="25">
        <f>VLOOKUP(C120,'HERD Expenditures, 2007-2016'!$C$2:$N$630,12,FALSE)</f>
        <v>41662</v>
      </c>
      <c r="AC120" s="45">
        <f t="shared" si="2"/>
        <v>6.6117647058823525</v>
      </c>
      <c r="AD120" s="21" t="e">
        <v>#N/A</v>
      </c>
      <c r="AE120" s="21">
        <v>926391</v>
      </c>
    </row>
    <row r="121" spans="1:31" x14ac:dyDescent="0.25">
      <c r="A121" s="25" t="s">
        <v>151</v>
      </c>
      <c r="B121" s="25" t="s">
        <v>2</v>
      </c>
      <c r="C121" s="25" t="s">
        <v>683</v>
      </c>
      <c r="D121" s="25" t="s">
        <v>693</v>
      </c>
      <c r="E121" s="25">
        <v>21088</v>
      </c>
      <c r="F121" s="25">
        <v>2643</v>
      </c>
      <c r="G121" s="25">
        <v>18445</v>
      </c>
      <c r="H121" s="25">
        <v>2531</v>
      </c>
      <c r="I121" s="25">
        <v>21816</v>
      </c>
      <c r="J121" s="25">
        <v>2796</v>
      </c>
      <c r="K121" s="25">
        <v>19020</v>
      </c>
      <c r="L121" s="25">
        <v>2526</v>
      </c>
      <c r="M121" s="25">
        <v>22661</v>
      </c>
      <c r="N121" s="25">
        <v>2929</v>
      </c>
      <c r="O121" s="25">
        <v>19732</v>
      </c>
      <c r="P121" s="25">
        <v>2582</v>
      </c>
      <c r="Q121" s="25">
        <v>22539</v>
      </c>
      <c r="R121" s="25">
        <v>3014</v>
      </c>
      <c r="S121" s="25">
        <v>19525</v>
      </c>
      <c r="T121" s="25">
        <v>2612</v>
      </c>
      <c r="U121" s="25">
        <v>23391</v>
      </c>
      <c r="V121" s="25">
        <v>3089</v>
      </c>
      <c r="W121" s="25">
        <v>20302</v>
      </c>
      <c r="X121" s="25">
        <f>VLOOKUP(C121,'HERD Expenditures, 2007-2016'!$C$2:$N$630,8,FALSE)</f>
        <v>2106185</v>
      </c>
      <c r="Y121" s="25">
        <f>VLOOKUP(C121,'HERD Expenditures, 2007-2016'!$C$2:$N$630,9,FALSE)</f>
        <v>2168568</v>
      </c>
      <c r="Z121" s="25">
        <f>VLOOKUP(C121,'HERD Expenditures, 2007-2016'!$C$2:$N$630,10,FALSE)</f>
        <v>2242478</v>
      </c>
      <c r="AA121" s="25">
        <f>VLOOKUP(C121,'HERD Expenditures, 2007-2016'!$C$2:$N$630,11,FALSE)</f>
        <v>2305679</v>
      </c>
      <c r="AB121" s="25">
        <f>VLOOKUP(C121,'HERD Expenditures, 2007-2016'!$C$2:$N$630,12,FALSE)</f>
        <v>2431180</v>
      </c>
      <c r="AC121" s="45">
        <f t="shared" si="2"/>
        <v>6.5723535124635806</v>
      </c>
      <c r="AD121" s="21">
        <v>1239334</v>
      </c>
      <c r="AE121" s="21">
        <v>14325377</v>
      </c>
    </row>
    <row r="122" spans="1:31" hidden="1" x14ac:dyDescent="0.25">
      <c r="A122" s="25" t="s">
        <v>37</v>
      </c>
      <c r="B122" s="25" t="s">
        <v>2</v>
      </c>
      <c r="C122" s="25" t="s">
        <v>416</v>
      </c>
      <c r="D122" s="25" t="s">
        <v>703</v>
      </c>
      <c r="E122" s="25">
        <v>539</v>
      </c>
      <c r="F122" s="25">
        <v>29</v>
      </c>
      <c r="G122" s="25">
        <v>510</v>
      </c>
      <c r="H122" s="25">
        <v>15</v>
      </c>
      <c r="I122" s="25">
        <v>790</v>
      </c>
      <c r="J122" s="25">
        <v>35</v>
      </c>
      <c r="K122" s="25">
        <v>755</v>
      </c>
      <c r="L122" s="25">
        <v>27</v>
      </c>
      <c r="M122" s="25">
        <v>464</v>
      </c>
      <c r="N122" s="25">
        <v>42</v>
      </c>
      <c r="O122" s="25">
        <v>422</v>
      </c>
      <c r="P122" s="25">
        <v>13</v>
      </c>
      <c r="Q122" s="25">
        <v>465</v>
      </c>
      <c r="R122" s="25">
        <v>51</v>
      </c>
      <c r="S122" s="25">
        <v>414</v>
      </c>
      <c r="T122" s="25">
        <v>8</v>
      </c>
      <c r="U122" s="25">
        <v>446</v>
      </c>
      <c r="V122" s="25">
        <v>59</v>
      </c>
      <c r="W122" s="25">
        <v>387</v>
      </c>
      <c r="X122" s="25">
        <f>VLOOKUP(C122,'HERD Expenditures, 2007-2016'!$C$2:$N$630,8,FALSE)</f>
        <v>15547</v>
      </c>
      <c r="Y122" s="25">
        <f>VLOOKUP(C122,'HERD Expenditures, 2007-2016'!$C$2:$N$630,9,FALSE)</f>
        <v>15661</v>
      </c>
      <c r="Z122" s="25">
        <f>VLOOKUP(C122,'HERD Expenditures, 2007-2016'!$C$2:$N$630,10,FALSE)</f>
        <v>15025</v>
      </c>
      <c r="AA122" s="25">
        <f>VLOOKUP(C122,'HERD Expenditures, 2007-2016'!$C$2:$N$630,11,FALSE)</f>
        <v>16159</v>
      </c>
      <c r="AB122" s="25">
        <f>VLOOKUP(C122,'HERD Expenditures, 2007-2016'!$C$2:$N$630,12,FALSE)</f>
        <v>17089</v>
      </c>
      <c r="AC122" s="45">
        <f t="shared" si="2"/>
        <v>6.5593220338983054</v>
      </c>
      <c r="AD122" s="21" t="e">
        <v>#N/A</v>
      </c>
      <c r="AE122" s="21">
        <v>1370988</v>
      </c>
    </row>
    <row r="123" spans="1:31" x14ac:dyDescent="0.25">
      <c r="A123" s="25" t="s">
        <v>37</v>
      </c>
      <c r="B123" s="25" t="s">
        <v>2</v>
      </c>
      <c r="C123" s="25" t="s">
        <v>676</v>
      </c>
      <c r="D123" s="25" t="s">
        <v>709</v>
      </c>
      <c r="E123" s="25">
        <v>14017</v>
      </c>
      <c r="F123" s="25">
        <v>1719</v>
      </c>
      <c r="G123" s="25">
        <v>12298</v>
      </c>
      <c r="H123" s="25">
        <v>338</v>
      </c>
      <c r="I123" s="25">
        <v>13570</v>
      </c>
      <c r="J123" s="25">
        <v>1735</v>
      </c>
      <c r="K123" s="25">
        <v>11835</v>
      </c>
      <c r="L123" s="25">
        <v>315</v>
      </c>
      <c r="M123" s="25">
        <v>13254</v>
      </c>
      <c r="N123" s="25">
        <v>1731</v>
      </c>
      <c r="O123" s="25">
        <v>11523</v>
      </c>
      <c r="P123" s="25">
        <v>294</v>
      </c>
      <c r="Q123" s="25">
        <v>13011</v>
      </c>
      <c r="R123" s="25">
        <v>1733</v>
      </c>
      <c r="S123" s="25">
        <v>11278</v>
      </c>
      <c r="T123" s="25">
        <v>276</v>
      </c>
      <c r="U123" s="25">
        <v>12579</v>
      </c>
      <c r="V123" s="25">
        <v>1665</v>
      </c>
      <c r="W123" s="25">
        <v>10914</v>
      </c>
      <c r="X123" s="25">
        <f>VLOOKUP(C123,'HERD Expenditures, 2007-2016'!$C$2:$N$630,8,FALSE)</f>
        <v>847077</v>
      </c>
      <c r="Y123" s="25">
        <f>VLOOKUP(C123,'HERD Expenditures, 2007-2016'!$C$2:$N$630,9,FALSE)</f>
        <v>828422</v>
      </c>
      <c r="Z123" s="25">
        <f>VLOOKUP(C123,'HERD Expenditures, 2007-2016'!$C$2:$N$630,10,FALSE)</f>
        <v>828350</v>
      </c>
      <c r="AA123" s="25">
        <f>VLOOKUP(C123,'HERD Expenditures, 2007-2016'!$C$2:$N$630,11,FALSE)</f>
        <v>864068</v>
      </c>
      <c r="AB123" s="25">
        <f>VLOOKUP(C123,'HERD Expenditures, 2007-2016'!$C$2:$N$630,12,FALSE)</f>
        <v>1296429</v>
      </c>
      <c r="AC123" s="45">
        <f t="shared" si="2"/>
        <v>6.5549549549549546</v>
      </c>
      <c r="AD123" s="21">
        <v>775911</v>
      </c>
      <c r="AE123" s="21">
        <v>2503532</v>
      </c>
    </row>
    <row r="124" spans="1:31" x14ac:dyDescent="0.25">
      <c r="A124" s="25" t="s">
        <v>184</v>
      </c>
      <c r="B124" s="25" t="s">
        <v>5</v>
      </c>
      <c r="C124" s="25" t="s">
        <v>548</v>
      </c>
      <c r="D124" s="25" t="s">
        <v>808</v>
      </c>
      <c r="E124" s="25">
        <v>1896</v>
      </c>
      <c r="F124" s="25">
        <v>254</v>
      </c>
      <c r="G124" s="25">
        <v>1642</v>
      </c>
      <c r="H124" s="25">
        <v>24</v>
      </c>
      <c r="I124" s="25">
        <v>1925</v>
      </c>
      <c r="J124" s="25">
        <v>243</v>
      </c>
      <c r="K124" s="25">
        <v>1682</v>
      </c>
      <c r="L124" s="25">
        <v>21</v>
      </c>
      <c r="M124" s="25">
        <v>1897</v>
      </c>
      <c r="N124" s="25">
        <v>248</v>
      </c>
      <c r="O124" s="25">
        <v>1649</v>
      </c>
      <c r="P124" s="25">
        <v>24</v>
      </c>
      <c r="Q124" s="25">
        <v>1710</v>
      </c>
      <c r="R124" s="25">
        <v>237</v>
      </c>
      <c r="S124" s="25">
        <v>1473</v>
      </c>
      <c r="T124" s="25">
        <v>25</v>
      </c>
      <c r="U124" s="25">
        <v>1734</v>
      </c>
      <c r="V124" s="25">
        <v>230</v>
      </c>
      <c r="W124" s="25">
        <v>1504</v>
      </c>
      <c r="X124" s="25">
        <f>VLOOKUP(C124,'HERD Expenditures, 2007-2016'!$C$2:$N$630,8,FALSE)</f>
        <v>71989</v>
      </c>
      <c r="Y124" s="25">
        <f>VLOOKUP(C124,'HERD Expenditures, 2007-2016'!$C$2:$N$630,9,FALSE)</f>
        <v>70689</v>
      </c>
      <c r="Z124" s="25">
        <f>VLOOKUP(C124,'HERD Expenditures, 2007-2016'!$C$2:$N$630,10,FALSE)</f>
        <v>68526</v>
      </c>
      <c r="AA124" s="25">
        <f>VLOOKUP(C124,'HERD Expenditures, 2007-2016'!$C$2:$N$630,11,FALSE)</f>
        <v>69607</v>
      </c>
      <c r="AB124" s="25">
        <f>VLOOKUP(C124,'HERD Expenditures, 2007-2016'!$C$2:$N$630,12,FALSE)</f>
        <v>72536</v>
      </c>
      <c r="AC124" s="45">
        <f t="shared" si="2"/>
        <v>6.5391304347826091</v>
      </c>
      <c r="AD124" s="21">
        <v>2421578</v>
      </c>
      <c r="AE124" s="21">
        <v>3167329</v>
      </c>
    </row>
    <row r="125" spans="1:31" x14ac:dyDescent="0.25">
      <c r="A125" s="25" t="s">
        <v>50</v>
      </c>
      <c r="B125" s="25" t="s">
        <v>5</v>
      </c>
      <c r="C125" s="25" t="s">
        <v>590</v>
      </c>
      <c r="D125" s="25" t="s">
        <v>777</v>
      </c>
      <c r="E125" s="25">
        <v>3377</v>
      </c>
      <c r="F125" s="25">
        <v>428</v>
      </c>
      <c r="G125" s="25">
        <v>2949</v>
      </c>
      <c r="H125" s="25">
        <v>92</v>
      </c>
      <c r="I125" s="25">
        <v>3171</v>
      </c>
      <c r="J125" s="25">
        <v>419</v>
      </c>
      <c r="K125" s="25">
        <v>2752</v>
      </c>
      <c r="L125" s="25">
        <v>99</v>
      </c>
      <c r="M125" s="25">
        <v>3164</v>
      </c>
      <c r="N125" s="25">
        <v>423</v>
      </c>
      <c r="O125" s="25">
        <v>2741</v>
      </c>
      <c r="P125" s="25">
        <v>85</v>
      </c>
      <c r="Q125" s="25">
        <v>3094</v>
      </c>
      <c r="R125" s="25">
        <v>417</v>
      </c>
      <c r="S125" s="25">
        <v>2677</v>
      </c>
      <c r="T125" s="25">
        <v>77</v>
      </c>
      <c r="U125" s="25">
        <v>3269</v>
      </c>
      <c r="V125" s="25">
        <v>435</v>
      </c>
      <c r="W125" s="25">
        <v>2834</v>
      </c>
      <c r="X125" s="25">
        <f>VLOOKUP(C125,'HERD Expenditures, 2007-2016'!$C$2:$N$630,8,FALSE)</f>
        <v>116891</v>
      </c>
      <c r="Y125" s="25">
        <f>VLOOKUP(C125,'HERD Expenditures, 2007-2016'!$C$2:$N$630,9,FALSE)</f>
        <v>126681</v>
      </c>
      <c r="Z125" s="25">
        <f>VLOOKUP(C125,'HERD Expenditures, 2007-2016'!$C$2:$N$630,10,FALSE)</f>
        <v>185555</v>
      </c>
      <c r="AA125" s="25">
        <f>VLOOKUP(C125,'HERD Expenditures, 2007-2016'!$C$2:$N$630,11,FALSE)</f>
        <v>215519</v>
      </c>
      <c r="AB125" s="25">
        <f>VLOOKUP(C125,'HERD Expenditures, 2007-2016'!$C$2:$N$630,12,FALSE)</f>
        <v>242308</v>
      </c>
      <c r="AC125" s="45">
        <f t="shared" si="2"/>
        <v>6.5149425287356326</v>
      </c>
      <c r="AD125" s="21">
        <v>2576412</v>
      </c>
      <c r="AE125" s="21">
        <v>10239710</v>
      </c>
    </row>
    <row r="126" spans="1:31" hidden="1" x14ac:dyDescent="0.25">
      <c r="A126" s="25" t="s">
        <v>63</v>
      </c>
      <c r="B126" s="25" t="s">
        <v>5</v>
      </c>
      <c r="C126" s="25" t="s">
        <v>238</v>
      </c>
      <c r="D126" s="25" t="s">
        <v>764</v>
      </c>
      <c r="E126" s="25">
        <v>166</v>
      </c>
      <c r="F126" s="25">
        <v>52</v>
      </c>
      <c r="G126" s="25">
        <v>114</v>
      </c>
      <c r="H126" s="25">
        <v>6</v>
      </c>
      <c r="I126" s="25">
        <v>166</v>
      </c>
      <c r="J126" s="25">
        <v>52</v>
      </c>
      <c r="K126" s="25">
        <v>114</v>
      </c>
      <c r="L126" s="25">
        <v>5</v>
      </c>
      <c r="M126" s="25">
        <v>369</v>
      </c>
      <c r="N126" s="25">
        <v>59</v>
      </c>
      <c r="O126" s="25">
        <v>310</v>
      </c>
      <c r="P126" s="25">
        <v>13</v>
      </c>
      <c r="Q126" s="25">
        <v>115</v>
      </c>
      <c r="R126" s="25">
        <v>30</v>
      </c>
      <c r="S126" s="25">
        <v>85</v>
      </c>
      <c r="T126" s="25">
        <v>4</v>
      </c>
      <c r="U126" s="25">
        <v>135</v>
      </c>
      <c r="V126" s="25">
        <v>18</v>
      </c>
      <c r="W126" s="25">
        <v>117</v>
      </c>
      <c r="X126" s="25">
        <f>VLOOKUP(C126,'HERD Expenditures, 2007-2016'!$C$2:$N$630,8,FALSE)</f>
        <v>6773</v>
      </c>
      <c r="Y126" s="25">
        <f>VLOOKUP(C126,'HERD Expenditures, 2007-2016'!$C$2:$N$630,9,FALSE)</f>
        <v>4920</v>
      </c>
      <c r="Z126" s="25">
        <f>VLOOKUP(C126,'HERD Expenditures, 2007-2016'!$C$2:$N$630,10,FALSE)</f>
        <v>4812</v>
      </c>
      <c r="AA126" s="25">
        <f>VLOOKUP(C126,'HERD Expenditures, 2007-2016'!$C$2:$N$630,11,FALSE)</f>
        <v>4766</v>
      </c>
      <c r="AB126" s="25">
        <f>VLOOKUP(C126,'HERD Expenditures, 2007-2016'!$C$2:$N$630,12,FALSE)</f>
        <v>4322</v>
      </c>
      <c r="AC126" s="45">
        <f t="shared" si="2"/>
        <v>6.5</v>
      </c>
      <c r="AD126" s="21">
        <v>258000</v>
      </c>
      <c r="AE126" s="21">
        <v>7998994</v>
      </c>
    </row>
    <row r="127" spans="1:31" hidden="1" x14ac:dyDescent="0.25">
      <c r="A127" s="25" t="s">
        <v>157</v>
      </c>
      <c r="B127" s="25" t="s">
        <v>2</v>
      </c>
      <c r="C127" s="25" t="s">
        <v>156</v>
      </c>
      <c r="D127" s="25" t="s">
        <v>727</v>
      </c>
      <c r="E127" s="25">
        <v>41</v>
      </c>
      <c r="F127" s="25">
        <v>17</v>
      </c>
      <c r="G127" s="25">
        <v>24</v>
      </c>
      <c r="H127" s="25">
        <v>0</v>
      </c>
      <c r="I127" s="25">
        <v>69</v>
      </c>
      <c r="J127" s="25">
        <v>8</v>
      </c>
      <c r="K127" s="25">
        <v>61</v>
      </c>
      <c r="L127" s="25">
        <v>5</v>
      </c>
      <c r="M127" s="25">
        <v>38</v>
      </c>
      <c r="N127" s="25">
        <v>6</v>
      </c>
      <c r="O127" s="25">
        <v>32</v>
      </c>
      <c r="P127" s="25">
        <v>0</v>
      </c>
      <c r="Q127" s="25">
        <v>41</v>
      </c>
      <c r="R127" s="25">
        <v>6</v>
      </c>
      <c r="S127" s="25">
        <v>35</v>
      </c>
      <c r="T127" s="25">
        <v>0</v>
      </c>
      <c r="U127" s="25">
        <v>75</v>
      </c>
      <c r="V127" s="25">
        <v>10</v>
      </c>
      <c r="W127" s="25">
        <v>65</v>
      </c>
      <c r="X127" s="25">
        <f>VLOOKUP(C127,'HERD Expenditures, 2007-2016'!$C$2:$N$630,8,FALSE)</f>
        <v>2576</v>
      </c>
      <c r="Y127" s="25">
        <f>VLOOKUP(C127,'HERD Expenditures, 2007-2016'!$C$2:$N$630,9,FALSE)</f>
        <v>4992</v>
      </c>
      <c r="Z127" s="25">
        <f>VLOOKUP(C127,'HERD Expenditures, 2007-2016'!$C$2:$N$630,10,FALSE)</f>
        <v>2633</v>
      </c>
      <c r="AA127" s="25">
        <f>VLOOKUP(C127,'HERD Expenditures, 2007-2016'!$C$2:$N$630,11,FALSE)</f>
        <v>2237</v>
      </c>
      <c r="AB127" s="25">
        <f>VLOOKUP(C127,'HERD Expenditures, 2007-2016'!$C$2:$N$630,12,FALSE)</f>
        <v>5692</v>
      </c>
      <c r="AC127" s="45">
        <f t="shared" si="2"/>
        <v>6.5</v>
      </c>
      <c r="AD127" s="21">
        <v>192435</v>
      </c>
      <c r="AE127" s="21">
        <v>1203954</v>
      </c>
    </row>
    <row r="128" spans="1:31" x14ac:dyDescent="0.25">
      <c r="A128" s="25" t="s">
        <v>23</v>
      </c>
      <c r="B128" s="25" t="s">
        <v>2</v>
      </c>
      <c r="C128" s="25" t="s">
        <v>553</v>
      </c>
      <c r="D128" s="25" t="s">
        <v>804</v>
      </c>
      <c r="E128" s="25">
        <v>1539</v>
      </c>
      <c r="F128" s="25">
        <v>251</v>
      </c>
      <c r="G128" s="25">
        <v>1288</v>
      </c>
      <c r="H128" s="25">
        <v>108</v>
      </c>
      <c r="I128" s="25">
        <v>1523</v>
      </c>
      <c r="J128" s="25">
        <v>258</v>
      </c>
      <c r="K128" s="25">
        <v>1265</v>
      </c>
      <c r="L128" s="25">
        <v>113</v>
      </c>
      <c r="M128" s="25">
        <v>1465</v>
      </c>
      <c r="N128" s="25">
        <v>213</v>
      </c>
      <c r="O128" s="25">
        <v>1252</v>
      </c>
      <c r="P128" s="25">
        <v>105</v>
      </c>
      <c r="Q128" s="25">
        <v>1415</v>
      </c>
      <c r="R128" s="25">
        <v>242</v>
      </c>
      <c r="S128" s="25">
        <v>1173</v>
      </c>
      <c r="T128" s="25">
        <v>94</v>
      </c>
      <c r="U128" s="25">
        <v>1884</v>
      </c>
      <c r="V128" s="25">
        <v>252</v>
      </c>
      <c r="W128" s="25">
        <v>1632</v>
      </c>
      <c r="X128" s="25">
        <f>VLOOKUP(C128,'HERD Expenditures, 2007-2016'!$C$2:$N$630,8,FALSE)</f>
        <v>92720</v>
      </c>
      <c r="Y128" s="25">
        <f>VLOOKUP(C128,'HERD Expenditures, 2007-2016'!$C$2:$N$630,9,FALSE)</f>
        <v>92495</v>
      </c>
      <c r="Z128" s="25">
        <f>VLOOKUP(C128,'HERD Expenditures, 2007-2016'!$C$2:$N$630,10,FALSE)</f>
        <v>105608</v>
      </c>
      <c r="AA128" s="25">
        <f>VLOOKUP(C128,'HERD Expenditures, 2007-2016'!$C$2:$N$630,11,FALSE)</f>
        <v>102841</v>
      </c>
      <c r="AB128" s="25">
        <f>VLOOKUP(C128,'HERD Expenditures, 2007-2016'!$C$2:$N$630,12,FALSE)</f>
        <v>101127</v>
      </c>
      <c r="AC128" s="45">
        <f t="shared" si="2"/>
        <v>6.4761904761904763</v>
      </c>
      <c r="AD128" s="21">
        <v>2559666</v>
      </c>
      <c r="AE128" s="21">
        <v>3198718</v>
      </c>
    </row>
    <row r="129" spans="1:31" hidden="1" x14ac:dyDescent="0.25">
      <c r="A129" s="25" t="s">
        <v>101</v>
      </c>
      <c r="B129" s="25" t="s">
        <v>5</v>
      </c>
      <c r="C129" s="25" t="s">
        <v>407</v>
      </c>
      <c r="D129" s="25" t="s">
        <v>818</v>
      </c>
      <c r="E129" s="25">
        <v>761</v>
      </c>
      <c r="F129" s="25">
        <v>151</v>
      </c>
      <c r="G129" s="25">
        <v>610</v>
      </c>
      <c r="H129" s="25">
        <v>42</v>
      </c>
      <c r="I129" s="25">
        <v>546</v>
      </c>
      <c r="J129" s="25">
        <v>103</v>
      </c>
      <c r="K129" s="25">
        <v>443</v>
      </c>
      <c r="L129" s="25">
        <v>24</v>
      </c>
      <c r="M129" s="25">
        <v>643</v>
      </c>
      <c r="N129" s="25">
        <v>99</v>
      </c>
      <c r="O129" s="25">
        <v>544</v>
      </c>
      <c r="P129" s="25">
        <v>30</v>
      </c>
      <c r="Q129" s="25">
        <v>418</v>
      </c>
      <c r="R129" s="25">
        <v>56</v>
      </c>
      <c r="S129" s="25">
        <v>362</v>
      </c>
      <c r="T129" s="25">
        <v>2</v>
      </c>
      <c r="U129" s="25">
        <v>418</v>
      </c>
      <c r="V129" s="25">
        <v>56</v>
      </c>
      <c r="W129" s="25">
        <v>362</v>
      </c>
      <c r="X129" s="25">
        <f>VLOOKUP(C129,'HERD Expenditures, 2007-2016'!$C$2:$N$630,8,FALSE)</f>
        <v>29979</v>
      </c>
      <c r="Y129" s="25">
        <f>VLOOKUP(C129,'HERD Expenditures, 2007-2016'!$C$2:$N$630,9,FALSE)</f>
        <v>29720</v>
      </c>
      <c r="Z129" s="25">
        <f>VLOOKUP(C129,'HERD Expenditures, 2007-2016'!$C$2:$N$630,10,FALSE)</f>
        <v>29461</v>
      </c>
      <c r="AA129" s="25">
        <f>VLOOKUP(C129,'HERD Expenditures, 2007-2016'!$C$2:$N$630,11,FALSE)</f>
        <v>29202</v>
      </c>
      <c r="AB129" s="25">
        <f>VLOOKUP(C129,'HERD Expenditures, 2007-2016'!$C$2:$N$630,12,FALSE)</f>
        <v>30289</v>
      </c>
      <c r="AC129" s="45">
        <f t="shared" si="2"/>
        <v>6.4642857142857144</v>
      </c>
      <c r="AD129" s="21" t="e">
        <v>#N/A</v>
      </c>
      <c r="AE129" s="21">
        <v>576424</v>
      </c>
    </row>
    <row r="130" spans="1:31" hidden="1" x14ac:dyDescent="0.25">
      <c r="A130" s="25" t="s">
        <v>40</v>
      </c>
      <c r="B130" s="25" t="s">
        <v>2</v>
      </c>
      <c r="C130" s="25" t="s">
        <v>255</v>
      </c>
      <c r="D130" s="25" t="s">
        <v>747</v>
      </c>
      <c r="E130" s="25">
        <v>89</v>
      </c>
      <c r="F130" s="25">
        <v>19</v>
      </c>
      <c r="G130" s="25">
        <v>70</v>
      </c>
      <c r="H130" s="25">
        <v>0</v>
      </c>
      <c r="I130" s="25">
        <v>83</v>
      </c>
      <c r="J130" s="25">
        <v>18</v>
      </c>
      <c r="K130" s="25">
        <v>65</v>
      </c>
      <c r="L130" s="25">
        <v>0</v>
      </c>
      <c r="M130" s="25">
        <v>37</v>
      </c>
      <c r="N130" s="25">
        <v>15</v>
      </c>
      <c r="O130" s="25">
        <v>22</v>
      </c>
      <c r="P130" s="25">
        <v>0</v>
      </c>
      <c r="Q130" s="25">
        <v>105</v>
      </c>
      <c r="R130" s="25">
        <v>20</v>
      </c>
      <c r="S130" s="25">
        <v>85</v>
      </c>
      <c r="T130" s="25">
        <v>0</v>
      </c>
      <c r="U130" s="25">
        <v>149</v>
      </c>
      <c r="V130" s="25">
        <v>20</v>
      </c>
      <c r="W130" s="25">
        <v>129</v>
      </c>
      <c r="X130" s="25">
        <f>VLOOKUP(C130,'HERD Expenditures, 2007-2016'!$C$2:$N$630,8,FALSE)</f>
        <v>2007</v>
      </c>
      <c r="Y130" s="25">
        <f>VLOOKUP(C130,'HERD Expenditures, 2007-2016'!$C$2:$N$630,9,FALSE)</f>
        <v>1807</v>
      </c>
      <c r="Z130" s="25">
        <f>VLOOKUP(C130,'HERD Expenditures, 2007-2016'!$C$2:$N$630,10,FALSE)</f>
        <v>1606</v>
      </c>
      <c r="AA130" s="25">
        <f>VLOOKUP(C130,'HERD Expenditures, 2007-2016'!$C$2:$N$630,11,FALSE)</f>
        <v>1701</v>
      </c>
      <c r="AB130" s="25">
        <f>VLOOKUP(C130,'HERD Expenditures, 2007-2016'!$C$2:$N$630,12,FALSE)</f>
        <v>1803</v>
      </c>
      <c r="AC130" s="45">
        <f t="shared" si="2"/>
        <v>6.45</v>
      </c>
      <c r="AD130" s="21">
        <v>414460</v>
      </c>
      <c r="AE130" s="21">
        <v>870279</v>
      </c>
    </row>
    <row r="131" spans="1:31" x14ac:dyDescent="0.25">
      <c r="A131" s="25" t="s">
        <v>32</v>
      </c>
      <c r="B131" s="25" t="s">
        <v>2</v>
      </c>
      <c r="C131" s="25" t="s">
        <v>631</v>
      </c>
      <c r="D131" s="25" t="s">
        <v>743</v>
      </c>
      <c r="E131" s="25">
        <v>3572</v>
      </c>
      <c r="F131" s="25">
        <v>579</v>
      </c>
      <c r="G131" s="25">
        <v>2993</v>
      </c>
      <c r="H131" s="25">
        <v>519</v>
      </c>
      <c r="I131" s="25">
        <v>3817</v>
      </c>
      <c r="J131" s="25">
        <v>641</v>
      </c>
      <c r="K131" s="25">
        <v>3176</v>
      </c>
      <c r="L131" s="25">
        <v>571</v>
      </c>
      <c r="M131" s="25">
        <v>3480</v>
      </c>
      <c r="N131" s="25">
        <v>705</v>
      </c>
      <c r="O131" s="25">
        <v>2775</v>
      </c>
      <c r="P131" s="25">
        <v>524</v>
      </c>
      <c r="Q131" s="25">
        <v>3503</v>
      </c>
      <c r="R131" s="25">
        <v>628</v>
      </c>
      <c r="S131" s="25">
        <v>2875</v>
      </c>
      <c r="T131" s="25">
        <v>511</v>
      </c>
      <c r="U131" s="25">
        <v>5347</v>
      </c>
      <c r="V131" s="25">
        <v>722</v>
      </c>
      <c r="W131" s="25">
        <v>4625</v>
      </c>
      <c r="X131" s="25">
        <f>VLOOKUP(C131,'HERD Expenditures, 2007-2016'!$C$2:$N$630,8,FALSE)</f>
        <v>474700</v>
      </c>
      <c r="Y131" s="25">
        <f>VLOOKUP(C131,'HERD Expenditures, 2007-2016'!$C$2:$N$630,9,FALSE)</f>
        <v>508799</v>
      </c>
      <c r="Z131" s="25">
        <f>VLOOKUP(C131,'HERD Expenditures, 2007-2016'!$C$2:$N$630,10,FALSE)</f>
        <v>496314</v>
      </c>
      <c r="AA131" s="25">
        <f>VLOOKUP(C131,'HERD Expenditures, 2007-2016'!$C$2:$N$630,11,FALSE)</f>
        <v>520220</v>
      </c>
      <c r="AB131" s="25">
        <f>VLOOKUP(C131,'HERD Expenditures, 2007-2016'!$C$2:$N$630,12,FALSE)</f>
        <v>572527</v>
      </c>
      <c r="AC131" s="45">
        <f t="shared" si="2"/>
        <v>6.405817174515235</v>
      </c>
      <c r="AD131" s="21">
        <v>322404</v>
      </c>
      <c r="AE131" s="21">
        <v>1662251</v>
      </c>
    </row>
    <row r="132" spans="1:31" hidden="1" x14ac:dyDescent="0.25">
      <c r="A132" s="25" t="s">
        <v>23</v>
      </c>
      <c r="B132" s="25" t="s">
        <v>2</v>
      </c>
      <c r="C132" s="25" t="s">
        <v>153</v>
      </c>
      <c r="D132" s="25" t="s">
        <v>804</v>
      </c>
      <c r="E132" s="25">
        <v>40</v>
      </c>
      <c r="F132" s="25">
        <v>13</v>
      </c>
      <c r="G132" s="25">
        <v>27</v>
      </c>
      <c r="H132" s="25">
        <v>6</v>
      </c>
      <c r="I132" s="25">
        <v>79</v>
      </c>
      <c r="J132" s="25">
        <v>21</v>
      </c>
      <c r="K132" s="25">
        <v>58</v>
      </c>
      <c r="L132" s="25">
        <v>16</v>
      </c>
      <c r="M132" s="25">
        <v>75</v>
      </c>
      <c r="N132" s="25">
        <v>18</v>
      </c>
      <c r="O132" s="25">
        <v>57</v>
      </c>
      <c r="P132" s="25">
        <v>10</v>
      </c>
      <c r="Q132" s="25">
        <v>65</v>
      </c>
      <c r="R132" s="25">
        <v>6</v>
      </c>
      <c r="S132" s="25">
        <v>59</v>
      </c>
      <c r="T132" s="25">
        <v>11</v>
      </c>
      <c r="U132" s="25">
        <v>74</v>
      </c>
      <c r="V132" s="25">
        <v>10</v>
      </c>
      <c r="W132" s="25">
        <v>64</v>
      </c>
      <c r="X132" s="25">
        <f>VLOOKUP(C132,'HERD Expenditures, 2007-2016'!$C$2:$N$630,8,FALSE)</f>
        <v>2639</v>
      </c>
      <c r="Y132" s="25">
        <f>VLOOKUP(C132,'HERD Expenditures, 2007-2016'!$C$2:$N$630,9,FALSE)</f>
        <v>2637</v>
      </c>
      <c r="Z132" s="25">
        <f>VLOOKUP(C132,'HERD Expenditures, 2007-2016'!$C$2:$N$630,10,FALSE)</f>
        <v>3200</v>
      </c>
      <c r="AA132" s="25">
        <f>VLOOKUP(C132,'HERD Expenditures, 2007-2016'!$C$2:$N$630,11,FALSE)</f>
        <v>2533</v>
      </c>
      <c r="AB132" s="25">
        <f>VLOOKUP(C132,'HERD Expenditures, 2007-2016'!$C$2:$N$630,12,FALSE)</f>
        <v>1789</v>
      </c>
      <c r="AC132" s="45">
        <f t="shared" si="2"/>
        <v>6.4</v>
      </c>
      <c r="AD132" s="21">
        <v>344504</v>
      </c>
      <c r="AE132" s="21">
        <v>7998994</v>
      </c>
    </row>
    <row r="133" spans="1:31" hidden="1" x14ac:dyDescent="0.25">
      <c r="A133" s="25" t="s">
        <v>45</v>
      </c>
      <c r="B133" s="25" t="s">
        <v>5</v>
      </c>
      <c r="C133" s="25" t="s">
        <v>152</v>
      </c>
      <c r="D133" s="25" t="s">
        <v>807</v>
      </c>
      <c r="E133" s="25">
        <v>120</v>
      </c>
      <c r="F133" s="25">
        <v>15</v>
      </c>
      <c r="G133" s="25">
        <v>105</v>
      </c>
      <c r="H133" s="25">
        <v>0</v>
      </c>
      <c r="I133" s="25">
        <v>135</v>
      </c>
      <c r="J133" s="25">
        <v>16</v>
      </c>
      <c r="K133" s="25">
        <v>119</v>
      </c>
      <c r="L133" s="25">
        <v>0</v>
      </c>
      <c r="M133" s="25">
        <v>109</v>
      </c>
      <c r="N133" s="25">
        <v>13</v>
      </c>
      <c r="O133" s="25">
        <v>96</v>
      </c>
      <c r="P133" s="25">
        <v>0</v>
      </c>
      <c r="Q133" s="25">
        <v>88</v>
      </c>
      <c r="R133" s="25">
        <v>11</v>
      </c>
      <c r="S133" s="25">
        <v>77</v>
      </c>
      <c r="T133" s="25">
        <v>14</v>
      </c>
      <c r="U133" s="25">
        <v>74</v>
      </c>
      <c r="V133" s="25">
        <v>10</v>
      </c>
      <c r="W133" s="25">
        <v>64</v>
      </c>
      <c r="X133" s="25">
        <f>VLOOKUP(C133,'HERD Expenditures, 2007-2016'!$C$2:$N$630,8,FALSE)</f>
        <v>3591</v>
      </c>
      <c r="Y133" s="25">
        <f>VLOOKUP(C133,'HERD Expenditures, 2007-2016'!$C$2:$N$630,9,FALSE)</f>
        <v>2771</v>
      </c>
      <c r="Z133" s="25">
        <f>VLOOKUP(C133,'HERD Expenditures, 2007-2016'!$C$2:$N$630,10,FALSE)</f>
        <v>2025</v>
      </c>
      <c r="AA133" s="25">
        <f>VLOOKUP(C133,'HERD Expenditures, 2007-2016'!$C$2:$N$630,11,FALSE)</f>
        <v>1508</v>
      </c>
      <c r="AB133" s="25">
        <f>VLOOKUP(C133,'HERD Expenditures, 2007-2016'!$C$2:$N$630,12,FALSE)</f>
        <v>1643</v>
      </c>
      <c r="AC133" s="45">
        <f t="shared" si="2"/>
        <v>6.4</v>
      </c>
      <c r="AD133" s="21">
        <v>825174</v>
      </c>
      <c r="AE133" s="21">
        <v>10239710</v>
      </c>
    </row>
    <row r="134" spans="1:31" hidden="1" x14ac:dyDescent="0.25">
      <c r="A134" s="25" t="s">
        <v>45</v>
      </c>
      <c r="B134" s="25" t="s">
        <v>5</v>
      </c>
      <c r="C134" s="25" t="s">
        <v>320</v>
      </c>
      <c r="D134" s="25" t="s">
        <v>826</v>
      </c>
      <c r="E134" s="25">
        <v>154</v>
      </c>
      <c r="F134" s="25">
        <v>61</v>
      </c>
      <c r="G134" s="25">
        <v>93</v>
      </c>
      <c r="H134" s="25">
        <v>15</v>
      </c>
      <c r="I134" s="25">
        <v>170</v>
      </c>
      <c r="J134" s="25">
        <v>23</v>
      </c>
      <c r="K134" s="25">
        <v>147</v>
      </c>
      <c r="L134" s="25">
        <v>14</v>
      </c>
      <c r="M134" s="25">
        <v>176</v>
      </c>
      <c r="N134" s="25">
        <v>34</v>
      </c>
      <c r="O134" s="25">
        <v>142</v>
      </c>
      <c r="P134" s="25">
        <v>17</v>
      </c>
      <c r="Q134" s="25">
        <v>208</v>
      </c>
      <c r="R134" s="25">
        <v>42</v>
      </c>
      <c r="S134" s="25">
        <v>166</v>
      </c>
      <c r="T134" s="25">
        <v>21</v>
      </c>
      <c r="U134" s="25">
        <v>236</v>
      </c>
      <c r="V134" s="25">
        <v>32</v>
      </c>
      <c r="W134" s="25">
        <v>204</v>
      </c>
      <c r="X134" s="25">
        <f>VLOOKUP(C134,'HERD Expenditures, 2007-2016'!$C$2:$N$630,8,FALSE)</f>
        <v>13358</v>
      </c>
      <c r="Y134" s="25">
        <f>VLOOKUP(C134,'HERD Expenditures, 2007-2016'!$C$2:$N$630,9,FALSE)</f>
        <v>12722</v>
      </c>
      <c r="Z134" s="25">
        <f>VLOOKUP(C134,'HERD Expenditures, 2007-2016'!$C$2:$N$630,10,FALSE)</f>
        <v>15916</v>
      </c>
      <c r="AA134" s="25">
        <f>VLOOKUP(C134,'HERD Expenditures, 2007-2016'!$C$2:$N$630,11,FALSE)</f>
        <v>17103</v>
      </c>
      <c r="AB134" s="25">
        <f>VLOOKUP(C134,'HERD Expenditures, 2007-2016'!$C$2:$N$630,12,FALSE)</f>
        <v>18823</v>
      </c>
      <c r="AC134" s="45">
        <f t="shared" si="2"/>
        <v>6.375</v>
      </c>
      <c r="AD134" s="21">
        <v>231599</v>
      </c>
      <c r="AE134" s="21">
        <v>3670284</v>
      </c>
    </row>
    <row r="135" spans="1:31" hidden="1" x14ac:dyDescent="0.25">
      <c r="A135" s="25" t="s">
        <v>25</v>
      </c>
      <c r="B135" s="25" t="s">
        <v>5</v>
      </c>
      <c r="C135" s="25" t="s">
        <v>268</v>
      </c>
      <c r="D135" s="25" t="s">
        <v>912</v>
      </c>
      <c r="E135" s="25">
        <v>59</v>
      </c>
      <c r="F135" s="25">
        <v>22</v>
      </c>
      <c r="G135" s="25">
        <v>37</v>
      </c>
      <c r="H135" s="25">
        <v>22</v>
      </c>
      <c r="I135" s="25">
        <v>80</v>
      </c>
      <c r="J135" s="25">
        <v>33</v>
      </c>
      <c r="K135" s="25">
        <v>47</v>
      </c>
      <c r="L135" s="25">
        <v>30</v>
      </c>
      <c r="M135" s="25">
        <v>129</v>
      </c>
      <c r="N135" s="25">
        <v>29</v>
      </c>
      <c r="O135" s="25">
        <v>100</v>
      </c>
      <c r="P135" s="25">
        <v>48</v>
      </c>
      <c r="Q135" s="25">
        <v>115</v>
      </c>
      <c r="R135" s="25">
        <v>15</v>
      </c>
      <c r="S135" s="25">
        <v>100</v>
      </c>
      <c r="T135" s="25">
        <v>15</v>
      </c>
      <c r="U135" s="25">
        <v>162</v>
      </c>
      <c r="V135" s="25">
        <v>22</v>
      </c>
      <c r="W135" s="25">
        <v>140</v>
      </c>
      <c r="X135" s="25">
        <f>VLOOKUP(C135,'HERD Expenditures, 2007-2016'!$C$2:$N$630,8,FALSE)</f>
        <v>6859</v>
      </c>
      <c r="Y135" s="25">
        <f>VLOOKUP(C135,'HERD Expenditures, 2007-2016'!$C$2:$N$630,9,FALSE)</f>
        <v>5605</v>
      </c>
      <c r="Z135" s="25">
        <f>VLOOKUP(C135,'HERD Expenditures, 2007-2016'!$C$2:$N$630,10,FALSE)</f>
        <v>5694</v>
      </c>
      <c r="AA135" s="25">
        <f>VLOOKUP(C135,'HERD Expenditures, 2007-2016'!$C$2:$N$630,11,FALSE)</f>
        <v>6017</v>
      </c>
      <c r="AB135" s="25">
        <f>VLOOKUP(C135,'HERD Expenditures, 2007-2016'!$C$2:$N$630,12,FALSE)</f>
        <v>7178</v>
      </c>
      <c r="AC135" s="45">
        <f t="shared" si="2"/>
        <v>6.3636363636363633</v>
      </c>
      <c r="AD135" s="21">
        <v>229609</v>
      </c>
      <c r="AE135" s="21">
        <v>10239710</v>
      </c>
    </row>
    <row r="136" spans="1:31" hidden="1" x14ac:dyDescent="0.25">
      <c r="A136" s="25" t="s">
        <v>10</v>
      </c>
      <c r="B136" s="25" t="s">
        <v>2</v>
      </c>
      <c r="C136" s="25" t="s">
        <v>164</v>
      </c>
      <c r="D136" s="25" t="s">
        <v>776</v>
      </c>
      <c r="E136" s="25">
        <v>81</v>
      </c>
      <c r="F136" s="25">
        <v>23</v>
      </c>
      <c r="G136" s="25">
        <v>58</v>
      </c>
      <c r="H136" s="25">
        <v>0</v>
      </c>
      <c r="I136" s="25">
        <v>73</v>
      </c>
      <c r="J136" s="25">
        <v>21</v>
      </c>
      <c r="K136" s="25">
        <v>52</v>
      </c>
      <c r="L136" s="25">
        <v>0</v>
      </c>
      <c r="M136" s="25">
        <v>82</v>
      </c>
      <c r="N136" s="25">
        <v>24</v>
      </c>
      <c r="O136" s="25">
        <v>58</v>
      </c>
      <c r="P136" s="25">
        <v>0</v>
      </c>
      <c r="Q136" s="25">
        <v>95</v>
      </c>
      <c r="R136" s="25">
        <v>20</v>
      </c>
      <c r="S136" s="25">
        <v>75</v>
      </c>
      <c r="T136" s="25">
        <v>0</v>
      </c>
      <c r="U136" s="25">
        <v>81</v>
      </c>
      <c r="V136" s="25">
        <v>11</v>
      </c>
      <c r="W136" s="25">
        <v>70</v>
      </c>
      <c r="X136" s="25">
        <f>VLOOKUP(C136,'HERD Expenditures, 2007-2016'!$C$2:$N$630,8,FALSE)</f>
        <v>4635</v>
      </c>
      <c r="Y136" s="25">
        <f>VLOOKUP(C136,'HERD Expenditures, 2007-2016'!$C$2:$N$630,9,FALSE)</f>
        <v>4376</v>
      </c>
      <c r="Z136" s="25">
        <f>VLOOKUP(C136,'HERD Expenditures, 2007-2016'!$C$2:$N$630,10,FALSE)</f>
        <v>4410</v>
      </c>
      <c r="AA136" s="25">
        <f>VLOOKUP(C136,'HERD Expenditures, 2007-2016'!$C$2:$N$630,11,FALSE)</f>
        <v>4524</v>
      </c>
      <c r="AB136" s="25">
        <f>VLOOKUP(C136,'HERD Expenditures, 2007-2016'!$C$2:$N$630,12,FALSE)</f>
        <v>3930</v>
      </c>
      <c r="AC136" s="45">
        <f t="shared" si="2"/>
        <v>6.3636363636363633</v>
      </c>
      <c r="AD136" s="21" t="e">
        <v>#N/A</v>
      </c>
      <c r="AE136" s="21">
        <v>3725280</v>
      </c>
    </row>
    <row r="137" spans="1:31" hidden="1" x14ac:dyDescent="0.25">
      <c r="A137" s="25" t="s">
        <v>37</v>
      </c>
      <c r="B137" s="25" t="s">
        <v>5</v>
      </c>
      <c r="C137" s="25" t="s">
        <v>362</v>
      </c>
      <c r="D137" s="25" t="s">
        <v>891</v>
      </c>
      <c r="E137" s="25">
        <v>222</v>
      </c>
      <c r="F137" s="25">
        <v>27</v>
      </c>
      <c r="G137" s="25">
        <v>195</v>
      </c>
      <c r="H137" s="25">
        <v>0</v>
      </c>
      <c r="I137" s="25">
        <v>209</v>
      </c>
      <c r="J137" s="25">
        <v>23</v>
      </c>
      <c r="K137" s="25">
        <v>186</v>
      </c>
      <c r="L137" s="25">
        <v>0</v>
      </c>
      <c r="M137" s="25">
        <v>230</v>
      </c>
      <c r="N137" s="25">
        <v>15</v>
      </c>
      <c r="O137" s="25">
        <v>215</v>
      </c>
      <c r="P137" s="25">
        <v>0</v>
      </c>
      <c r="Q137" s="25">
        <v>268</v>
      </c>
      <c r="R137" s="25">
        <v>32</v>
      </c>
      <c r="S137" s="25">
        <v>236</v>
      </c>
      <c r="T137" s="25">
        <v>0</v>
      </c>
      <c r="U137" s="25">
        <v>313</v>
      </c>
      <c r="V137" s="25">
        <v>43</v>
      </c>
      <c r="W137" s="25">
        <v>270</v>
      </c>
      <c r="X137" s="25">
        <f>VLOOKUP(C137,'HERD Expenditures, 2007-2016'!$C$2:$N$630,8,FALSE)</f>
        <v>2903</v>
      </c>
      <c r="Y137" s="25">
        <f>VLOOKUP(C137,'HERD Expenditures, 2007-2016'!$C$2:$N$630,9,FALSE)</f>
        <v>2230</v>
      </c>
      <c r="Z137" s="25">
        <f>VLOOKUP(C137,'HERD Expenditures, 2007-2016'!$C$2:$N$630,10,FALSE)</f>
        <v>2557</v>
      </c>
      <c r="AA137" s="25">
        <f>VLOOKUP(C137,'HERD Expenditures, 2007-2016'!$C$2:$N$630,11,FALSE)</f>
        <v>3379</v>
      </c>
      <c r="AB137" s="25">
        <f>VLOOKUP(C137,'HERD Expenditures, 2007-2016'!$C$2:$N$630,12,FALSE)</f>
        <v>2558</v>
      </c>
      <c r="AC137" s="45">
        <f t="shared" si="2"/>
        <v>6.2790697674418601</v>
      </c>
      <c r="AD137" s="21">
        <v>616068</v>
      </c>
      <c r="AE137" s="21">
        <v>425748</v>
      </c>
    </row>
    <row r="138" spans="1:31" hidden="1" x14ac:dyDescent="0.25">
      <c r="A138" s="25" t="s">
        <v>37</v>
      </c>
      <c r="B138" s="25" t="s">
        <v>2</v>
      </c>
      <c r="C138" s="25" t="s">
        <v>176</v>
      </c>
      <c r="D138" s="25" t="s">
        <v>709</v>
      </c>
      <c r="E138" s="25">
        <v>292</v>
      </c>
      <c r="F138" s="25">
        <v>17</v>
      </c>
      <c r="G138" s="25">
        <v>275</v>
      </c>
      <c r="H138" s="25">
        <v>1</v>
      </c>
      <c r="I138" s="25">
        <v>303</v>
      </c>
      <c r="J138" s="25">
        <v>17</v>
      </c>
      <c r="K138" s="25">
        <v>286</v>
      </c>
      <c r="L138" s="25">
        <v>0</v>
      </c>
      <c r="M138" s="25">
        <v>94</v>
      </c>
      <c r="N138" s="25">
        <v>14</v>
      </c>
      <c r="O138" s="25">
        <v>80</v>
      </c>
      <c r="P138" s="25">
        <v>0</v>
      </c>
      <c r="Q138" s="25">
        <v>82</v>
      </c>
      <c r="R138" s="25">
        <v>13</v>
      </c>
      <c r="S138" s="25">
        <v>69</v>
      </c>
      <c r="T138" s="25">
        <v>0</v>
      </c>
      <c r="U138" s="25">
        <v>87</v>
      </c>
      <c r="V138" s="25">
        <v>12</v>
      </c>
      <c r="W138" s="25">
        <v>75</v>
      </c>
      <c r="X138" s="25">
        <f>VLOOKUP(C138,'HERD Expenditures, 2007-2016'!$C$2:$N$630,8,FALSE)</f>
        <v>2955</v>
      </c>
      <c r="Y138" s="25">
        <f>VLOOKUP(C138,'HERD Expenditures, 2007-2016'!$C$2:$N$630,9,FALSE)</f>
        <v>2921</v>
      </c>
      <c r="Z138" s="25">
        <f>VLOOKUP(C138,'HERD Expenditures, 2007-2016'!$C$2:$N$630,10,FALSE)</f>
        <v>1988</v>
      </c>
      <c r="AA138" s="25">
        <f>VLOOKUP(C138,'HERD Expenditures, 2007-2016'!$C$2:$N$630,11,FALSE)</f>
        <v>2093</v>
      </c>
      <c r="AB138" s="25">
        <f>VLOOKUP(C138,'HERD Expenditures, 2007-2016'!$C$2:$N$630,12,FALSE)</f>
        <v>2171</v>
      </c>
      <c r="AC138" s="45">
        <f t="shared" si="2"/>
        <v>6.25</v>
      </c>
      <c r="AD138" s="21">
        <v>41553</v>
      </c>
      <c r="AE138" s="21">
        <v>1634391</v>
      </c>
    </row>
    <row r="139" spans="1:31" hidden="1" x14ac:dyDescent="0.25">
      <c r="A139" s="25" t="s">
        <v>68</v>
      </c>
      <c r="B139" s="25" t="s">
        <v>5</v>
      </c>
      <c r="C139" s="25" t="s">
        <v>426</v>
      </c>
      <c r="D139" s="25" t="s">
        <v>863</v>
      </c>
      <c r="E139" s="25">
        <v>496</v>
      </c>
      <c r="F139" s="25">
        <v>70</v>
      </c>
      <c r="G139" s="25">
        <v>426</v>
      </c>
      <c r="H139" s="25">
        <v>1</v>
      </c>
      <c r="I139" s="25">
        <v>485</v>
      </c>
      <c r="J139" s="25">
        <v>76</v>
      </c>
      <c r="K139" s="25">
        <v>409</v>
      </c>
      <c r="L139" s="25">
        <v>3</v>
      </c>
      <c r="M139" s="25">
        <v>517</v>
      </c>
      <c r="N139" s="25">
        <v>71</v>
      </c>
      <c r="O139" s="25">
        <v>446</v>
      </c>
      <c r="P139" s="25">
        <v>4</v>
      </c>
      <c r="Q139" s="25">
        <v>509</v>
      </c>
      <c r="R139" s="25">
        <v>69</v>
      </c>
      <c r="S139" s="25">
        <v>440</v>
      </c>
      <c r="T139" s="25">
        <v>4</v>
      </c>
      <c r="U139" s="25">
        <v>485</v>
      </c>
      <c r="V139" s="25">
        <v>67</v>
      </c>
      <c r="W139" s="25">
        <v>418</v>
      </c>
      <c r="X139" s="25">
        <f>VLOOKUP(C139,'HERD Expenditures, 2007-2016'!$C$2:$N$630,8,FALSE)</f>
        <v>18998</v>
      </c>
      <c r="Y139" s="25">
        <f>VLOOKUP(C139,'HERD Expenditures, 2007-2016'!$C$2:$N$630,9,FALSE)</f>
        <v>19617</v>
      </c>
      <c r="Z139" s="25">
        <f>VLOOKUP(C139,'HERD Expenditures, 2007-2016'!$C$2:$N$630,10,FALSE)</f>
        <v>20382</v>
      </c>
      <c r="AA139" s="25">
        <f>VLOOKUP(C139,'HERD Expenditures, 2007-2016'!$C$2:$N$630,11,FALSE)</f>
        <v>19936</v>
      </c>
      <c r="AB139" s="25">
        <f>VLOOKUP(C139,'HERD Expenditures, 2007-2016'!$C$2:$N$630,12,FALSE)</f>
        <v>20687</v>
      </c>
      <c r="AC139" s="45">
        <f t="shared" si="2"/>
        <v>6.2388059701492535</v>
      </c>
      <c r="AD139" s="21">
        <v>262866</v>
      </c>
      <c r="AE139" s="21">
        <v>1662251</v>
      </c>
    </row>
    <row r="140" spans="1:31" x14ac:dyDescent="0.25">
      <c r="A140" s="25" t="s">
        <v>27</v>
      </c>
      <c r="B140" s="25" t="s">
        <v>2</v>
      </c>
      <c r="C140" s="25" t="s">
        <v>641</v>
      </c>
      <c r="D140" s="25" t="s">
        <v>700</v>
      </c>
      <c r="E140" s="25">
        <v>5893</v>
      </c>
      <c r="F140" s="25">
        <v>941</v>
      </c>
      <c r="G140" s="25">
        <v>4952</v>
      </c>
      <c r="H140" s="25">
        <v>389</v>
      </c>
      <c r="I140" s="25">
        <v>5955</v>
      </c>
      <c r="J140" s="25">
        <v>953</v>
      </c>
      <c r="K140" s="25">
        <v>5002</v>
      </c>
      <c r="L140" s="25">
        <v>379</v>
      </c>
      <c r="M140" s="25">
        <v>6334</v>
      </c>
      <c r="N140" s="25">
        <v>895</v>
      </c>
      <c r="O140" s="25">
        <v>5439</v>
      </c>
      <c r="P140" s="25">
        <v>445</v>
      </c>
      <c r="Q140" s="25">
        <v>6395</v>
      </c>
      <c r="R140" s="25">
        <v>901</v>
      </c>
      <c r="S140" s="25">
        <v>5494</v>
      </c>
      <c r="T140" s="25">
        <v>462</v>
      </c>
      <c r="U140" s="25">
        <v>6689</v>
      </c>
      <c r="V140" s="25">
        <v>927</v>
      </c>
      <c r="W140" s="25">
        <v>5762</v>
      </c>
      <c r="X140" s="25">
        <f>VLOOKUP(C140,'HERD Expenditures, 2007-2016'!$C$2:$N$630,8,FALSE)</f>
        <v>623544</v>
      </c>
      <c r="Y140" s="25">
        <f>VLOOKUP(C140,'HERD Expenditures, 2007-2016'!$C$2:$N$630,9,FALSE)</f>
        <v>645636</v>
      </c>
      <c r="Z140" s="25">
        <f>VLOOKUP(C140,'HERD Expenditures, 2007-2016'!$C$2:$N$630,10,FALSE)</f>
        <v>687222</v>
      </c>
      <c r="AA140" s="25">
        <f>VLOOKUP(C140,'HERD Expenditures, 2007-2016'!$C$2:$N$630,11,FALSE)</f>
        <v>691031</v>
      </c>
      <c r="AB140" s="25">
        <f>VLOOKUP(C140,'HERD Expenditures, 2007-2016'!$C$2:$N$630,12,FALSE)</f>
        <v>702866</v>
      </c>
      <c r="AC140" s="45">
        <f t="shared" si="2"/>
        <v>6.2157497303128375</v>
      </c>
      <c r="AD140" s="21" t="e">
        <v>#N/A</v>
      </c>
      <c r="AE140" s="21">
        <v>353540</v>
      </c>
    </row>
    <row r="141" spans="1:31" x14ac:dyDescent="0.25">
      <c r="A141" s="25" t="s">
        <v>117</v>
      </c>
      <c r="B141" s="25" t="s">
        <v>5</v>
      </c>
      <c r="C141" s="25" t="s">
        <v>544</v>
      </c>
      <c r="D141" s="25" t="s">
        <v>810</v>
      </c>
      <c r="E141" s="25">
        <v>1540</v>
      </c>
      <c r="F141" s="25">
        <v>209</v>
      </c>
      <c r="G141" s="25">
        <v>1331</v>
      </c>
      <c r="H141" s="25">
        <v>60</v>
      </c>
      <c r="I141" s="25">
        <v>1687</v>
      </c>
      <c r="J141" s="25">
        <v>241</v>
      </c>
      <c r="K141" s="25">
        <v>1446</v>
      </c>
      <c r="L141" s="25">
        <v>39</v>
      </c>
      <c r="M141" s="25">
        <v>1633</v>
      </c>
      <c r="N141" s="25">
        <v>179</v>
      </c>
      <c r="O141" s="25">
        <v>1454</v>
      </c>
      <c r="P141" s="25">
        <v>41</v>
      </c>
      <c r="Q141" s="25">
        <v>1341</v>
      </c>
      <c r="R141" s="25">
        <v>198</v>
      </c>
      <c r="S141" s="25">
        <v>1143</v>
      </c>
      <c r="T141" s="25">
        <v>35</v>
      </c>
      <c r="U141" s="25">
        <v>1633</v>
      </c>
      <c r="V141" s="25">
        <v>227</v>
      </c>
      <c r="W141" s="25">
        <v>1406</v>
      </c>
      <c r="X141" s="25">
        <f>VLOOKUP(C141,'HERD Expenditures, 2007-2016'!$C$2:$N$630,8,FALSE)</f>
        <v>68743</v>
      </c>
      <c r="Y141" s="25">
        <f>VLOOKUP(C141,'HERD Expenditures, 2007-2016'!$C$2:$N$630,9,FALSE)</f>
        <v>63843</v>
      </c>
      <c r="Z141" s="25">
        <f>VLOOKUP(C141,'HERD Expenditures, 2007-2016'!$C$2:$N$630,10,FALSE)</f>
        <v>58334</v>
      </c>
      <c r="AA141" s="25">
        <f>VLOOKUP(C141,'HERD Expenditures, 2007-2016'!$C$2:$N$630,11,FALSE)</f>
        <v>58373</v>
      </c>
      <c r="AB141" s="25">
        <f>VLOOKUP(C141,'HERD Expenditures, 2007-2016'!$C$2:$N$630,12,FALSE)</f>
        <v>60677</v>
      </c>
      <c r="AC141" s="45">
        <f t="shared" si="2"/>
        <v>6.1938325991189425</v>
      </c>
      <c r="AD141" s="21">
        <v>2576412</v>
      </c>
      <c r="AE141" s="21">
        <v>10239710</v>
      </c>
    </row>
    <row r="142" spans="1:31" hidden="1" x14ac:dyDescent="0.25">
      <c r="A142" s="25" t="s">
        <v>42</v>
      </c>
      <c r="B142" s="25" t="s">
        <v>2</v>
      </c>
      <c r="C142" s="25" t="s">
        <v>322</v>
      </c>
      <c r="D142" s="25" t="s">
        <v>758</v>
      </c>
      <c r="E142" s="25">
        <v>151</v>
      </c>
      <c r="F142" s="25">
        <v>26</v>
      </c>
      <c r="G142" s="25">
        <v>125</v>
      </c>
      <c r="H142" s="25">
        <v>9</v>
      </c>
      <c r="I142" s="25">
        <v>124</v>
      </c>
      <c r="J142" s="25">
        <v>30</v>
      </c>
      <c r="K142" s="25">
        <v>94</v>
      </c>
      <c r="L142" s="25">
        <v>11</v>
      </c>
      <c r="M142" s="25">
        <v>124</v>
      </c>
      <c r="N142" s="25">
        <v>24</v>
      </c>
      <c r="O142" s="25">
        <v>100</v>
      </c>
      <c r="P142" s="25">
        <v>8</v>
      </c>
      <c r="Q142" s="25">
        <v>139</v>
      </c>
      <c r="R142" s="25">
        <v>23</v>
      </c>
      <c r="S142" s="25">
        <v>116</v>
      </c>
      <c r="T142" s="25">
        <v>6</v>
      </c>
      <c r="U142" s="25">
        <v>237</v>
      </c>
      <c r="V142" s="25">
        <v>33</v>
      </c>
      <c r="W142" s="25">
        <v>204</v>
      </c>
      <c r="X142" s="25">
        <f>VLOOKUP(C142,'HERD Expenditures, 2007-2016'!$C$2:$N$630,8,FALSE)</f>
        <v>7260</v>
      </c>
      <c r="Y142" s="25">
        <f>VLOOKUP(C142,'HERD Expenditures, 2007-2016'!$C$2:$N$630,9,FALSE)</f>
        <v>5693</v>
      </c>
      <c r="Z142" s="25">
        <f>VLOOKUP(C142,'HERD Expenditures, 2007-2016'!$C$2:$N$630,10,FALSE)</f>
        <v>6168</v>
      </c>
      <c r="AA142" s="25">
        <f>VLOOKUP(C142,'HERD Expenditures, 2007-2016'!$C$2:$N$630,11,FALSE)</f>
        <v>7050</v>
      </c>
      <c r="AB142" s="25">
        <f>VLOOKUP(C142,'HERD Expenditures, 2007-2016'!$C$2:$N$630,12,FALSE)</f>
        <v>6970</v>
      </c>
      <c r="AC142" s="45">
        <f t="shared" ref="AC142:AC205" si="3">W142/V142</f>
        <v>6.1818181818181817</v>
      </c>
      <c r="AD142" s="21">
        <v>527509</v>
      </c>
      <c r="AE142" s="21">
        <v>2507205</v>
      </c>
    </row>
    <row r="143" spans="1:31" hidden="1" x14ac:dyDescent="0.25">
      <c r="A143" s="25" t="s">
        <v>35</v>
      </c>
      <c r="B143" s="25" t="s">
        <v>5</v>
      </c>
      <c r="C143" s="25" t="s">
        <v>468</v>
      </c>
      <c r="D143" s="25" t="s">
        <v>846</v>
      </c>
      <c r="E143" s="25">
        <v>775</v>
      </c>
      <c r="F143" s="25">
        <v>111</v>
      </c>
      <c r="G143" s="25">
        <v>664</v>
      </c>
      <c r="H143" s="25">
        <v>3</v>
      </c>
      <c r="I143" s="25">
        <v>801</v>
      </c>
      <c r="J143" s="25">
        <v>114</v>
      </c>
      <c r="K143" s="25">
        <v>687</v>
      </c>
      <c r="L143" s="25">
        <v>5</v>
      </c>
      <c r="M143" s="25">
        <v>784</v>
      </c>
      <c r="N143" s="25">
        <v>115</v>
      </c>
      <c r="O143" s="25">
        <v>669</v>
      </c>
      <c r="P143" s="25">
        <v>1</v>
      </c>
      <c r="Q143" s="25">
        <v>766</v>
      </c>
      <c r="R143" s="25">
        <v>99</v>
      </c>
      <c r="S143" s="25">
        <v>667</v>
      </c>
      <c r="T143" s="25">
        <v>3</v>
      </c>
      <c r="U143" s="25">
        <v>721</v>
      </c>
      <c r="V143" s="25">
        <v>101</v>
      </c>
      <c r="W143" s="25">
        <v>620</v>
      </c>
      <c r="X143" s="25">
        <f>VLOOKUP(C143,'HERD Expenditures, 2007-2016'!$C$2:$N$630,8,FALSE)</f>
        <v>17760</v>
      </c>
      <c r="Y143" s="25">
        <f>VLOOKUP(C143,'HERD Expenditures, 2007-2016'!$C$2:$N$630,9,FALSE)</f>
        <v>17589</v>
      </c>
      <c r="Z143" s="25">
        <f>VLOOKUP(C143,'HERD Expenditures, 2007-2016'!$C$2:$N$630,10,FALSE)</f>
        <v>19159</v>
      </c>
      <c r="AA143" s="25">
        <f>VLOOKUP(C143,'HERD Expenditures, 2007-2016'!$C$2:$N$630,11,FALSE)</f>
        <v>18742</v>
      </c>
      <c r="AB143" s="25">
        <f>VLOOKUP(C143,'HERD Expenditures, 2007-2016'!$C$2:$N$630,12,FALSE)</f>
        <v>20408</v>
      </c>
      <c r="AC143" s="45">
        <f t="shared" si="3"/>
        <v>6.1386138613861387</v>
      </c>
      <c r="AD143" s="21">
        <v>284984</v>
      </c>
      <c r="AE143" s="21">
        <v>1662251</v>
      </c>
    </row>
    <row r="144" spans="1:31" hidden="1" x14ac:dyDescent="0.25">
      <c r="A144" s="25" t="s">
        <v>275</v>
      </c>
      <c r="B144" s="25" t="s">
        <v>5</v>
      </c>
      <c r="C144" s="25" t="s">
        <v>364</v>
      </c>
      <c r="D144" s="25" t="s">
        <v>890</v>
      </c>
      <c r="E144" s="25">
        <v>309</v>
      </c>
      <c r="F144" s="25">
        <v>38</v>
      </c>
      <c r="G144" s="25">
        <v>271</v>
      </c>
      <c r="H144" s="25">
        <v>17</v>
      </c>
      <c r="I144" s="25">
        <v>308</v>
      </c>
      <c r="J144" s="25">
        <v>34</v>
      </c>
      <c r="K144" s="25">
        <v>274</v>
      </c>
      <c r="L144" s="25">
        <v>14</v>
      </c>
      <c r="M144" s="25">
        <v>301</v>
      </c>
      <c r="N144" s="25">
        <v>44</v>
      </c>
      <c r="O144" s="25">
        <v>257</v>
      </c>
      <c r="P144" s="25">
        <v>11</v>
      </c>
      <c r="Q144" s="25">
        <v>295</v>
      </c>
      <c r="R144" s="25">
        <v>57</v>
      </c>
      <c r="S144" s="25">
        <v>238</v>
      </c>
      <c r="T144" s="25">
        <v>13</v>
      </c>
      <c r="U144" s="25">
        <v>314</v>
      </c>
      <c r="V144" s="25">
        <v>44</v>
      </c>
      <c r="W144" s="25">
        <v>270</v>
      </c>
      <c r="X144" s="25">
        <f>VLOOKUP(C144,'HERD Expenditures, 2007-2016'!$C$2:$N$630,8,FALSE)</f>
        <v>14250</v>
      </c>
      <c r="Y144" s="25">
        <f>VLOOKUP(C144,'HERD Expenditures, 2007-2016'!$C$2:$N$630,9,FALSE)</f>
        <v>10463</v>
      </c>
      <c r="Z144" s="25">
        <f>VLOOKUP(C144,'HERD Expenditures, 2007-2016'!$C$2:$N$630,10,FALSE)</f>
        <v>8099</v>
      </c>
      <c r="AA144" s="25">
        <f>VLOOKUP(C144,'HERD Expenditures, 2007-2016'!$C$2:$N$630,11,FALSE)</f>
        <v>8453</v>
      </c>
      <c r="AB144" s="25">
        <f>VLOOKUP(C144,'HERD Expenditures, 2007-2016'!$C$2:$N$630,12,FALSE)</f>
        <v>8169</v>
      </c>
      <c r="AC144" s="45">
        <f t="shared" si="3"/>
        <v>6.1363636363636367</v>
      </c>
      <c r="AD144" s="21">
        <v>824659</v>
      </c>
      <c r="AE144" s="21">
        <v>1129965</v>
      </c>
    </row>
    <row r="145" spans="1:31" hidden="1" x14ac:dyDescent="0.25">
      <c r="A145" s="25" t="s">
        <v>40</v>
      </c>
      <c r="B145" s="25" t="s">
        <v>2</v>
      </c>
      <c r="C145" s="25" t="s">
        <v>121</v>
      </c>
      <c r="D145" s="25" t="s">
        <v>747</v>
      </c>
      <c r="E145" s="25">
        <v>73</v>
      </c>
      <c r="F145" s="25">
        <v>12</v>
      </c>
      <c r="G145" s="25">
        <v>61</v>
      </c>
      <c r="H145" s="25">
        <v>0</v>
      </c>
      <c r="I145" s="25">
        <v>48</v>
      </c>
      <c r="J145" s="25">
        <v>13</v>
      </c>
      <c r="K145" s="25">
        <v>35</v>
      </c>
      <c r="L145" s="25">
        <v>0</v>
      </c>
      <c r="M145" s="25">
        <v>55</v>
      </c>
      <c r="N145" s="25">
        <v>15</v>
      </c>
      <c r="O145" s="25">
        <v>40</v>
      </c>
      <c r="P145" s="25">
        <v>0</v>
      </c>
      <c r="Q145" s="25">
        <v>52</v>
      </c>
      <c r="R145" s="25">
        <v>12</v>
      </c>
      <c r="S145" s="25">
        <v>40</v>
      </c>
      <c r="T145" s="25">
        <v>0</v>
      </c>
      <c r="U145" s="25">
        <v>57</v>
      </c>
      <c r="V145" s="25">
        <v>8</v>
      </c>
      <c r="W145" s="25">
        <v>49</v>
      </c>
      <c r="X145" s="25">
        <f>VLOOKUP(C145,'HERD Expenditures, 2007-2016'!$C$2:$N$630,8,FALSE)</f>
        <v>2102</v>
      </c>
      <c r="Y145" s="25">
        <f>VLOOKUP(C145,'HERD Expenditures, 2007-2016'!$C$2:$N$630,9,FALSE)</f>
        <v>1786</v>
      </c>
      <c r="Z145" s="25">
        <f>VLOOKUP(C145,'HERD Expenditures, 2007-2016'!$C$2:$N$630,10,FALSE)</f>
        <v>2131</v>
      </c>
      <c r="AA145" s="25">
        <f>VLOOKUP(C145,'HERD Expenditures, 2007-2016'!$C$2:$N$630,11,FALSE)</f>
        <v>1717</v>
      </c>
      <c r="AB145" s="25">
        <f>VLOOKUP(C145,'HERD Expenditures, 2007-2016'!$C$2:$N$630,12,FALSE)</f>
        <v>1598</v>
      </c>
      <c r="AC145" s="45">
        <f t="shared" si="3"/>
        <v>6.125</v>
      </c>
      <c r="AD145" s="21">
        <v>102068</v>
      </c>
      <c r="AE145" s="21">
        <v>266363</v>
      </c>
    </row>
    <row r="146" spans="1:31" x14ac:dyDescent="0.25">
      <c r="A146" s="25" t="s">
        <v>451</v>
      </c>
      <c r="B146" s="25" t="s">
        <v>5</v>
      </c>
      <c r="C146" s="25" t="s">
        <v>570</v>
      </c>
      <c r="D146" s="25" t="s">
        <v>791</v>
      </c>
      <c r="E146" s="25">
        <v>2494</v>
      </c>
      <c r="F146" s="25">
        <v>418</v>
      </c>
      <c r="G146" s="25">
        <v>2076</v>
      </c>
      <c r="H146" s="25">
        <v>65</v>
      </c>
      <c r="I146" s="25">
        <v>2415</v>
      </c>
      <c r="J146" s="25">
        <v>407</v>
      </c>
      <c r="K146" s="25">
        <v>2008</v>
      </c>
      <c r="L146" s="25">
        <v>69</v>
      </c>
      <c r="M146" s="25">
        <v>2327</v>
      </c>
      <c r="N146" s="25">
        <v>400</v>
      </c>
      <c r="O146" s="25">
        <v>1927</v>
      </c>
      <c r="P146" s="25">
        <v>70</v>
      </c>
      <c r="Q146" s="25">
        <v>2118</v>
      </c>
      <c r="R146" s="25">
        <v>339</v>
      </c>
      <c r="S146" s="25">
        <v>1779</v>
      </c>
      <c r="T146" s="25">
        <v>80</v>
      </c>
      <c r="U146" s="25">
        <v>2289</v>
      </c>
      <c r="V146" s="25">
        <v>324</v>
      </c>
      <c r="W146" s="25">
        <v>1965</v>
      </c>
      <c r="X146" s="25">
        <f>VLOOKUP(C146,'HERD Expenditures, 2007-2016'!$C$2:$N$630,8,FALSE)</f>
        <v>97227</v>
      </c>
      <c r="Y146" s="25">
        <f>VLOOKUP(C146,'HERD Expenditures, 2007-2016'!$C$2:$N$630,9,FALSE)</f>
        <v>95891</v>
      </c>
      <c r="Z146" s="25">
        <f>VLOOKUP(C146,'HERD Expenditures, 2007-2016'!$C$2:$N$630,10,FALSE)</f>
        <v>95594</v>
      </c>
      <c r="AA146" s="25">
        <f>VLOOKUP(C146,'HERD Expenditures, 2007-2016'!$C$2:$N$630,11,FALSE)</f>
        <v>97493</v>
      </c>
      <c r="AB146" s="25">
        <f>VLOOKUP(C146,'HERD Expenditures, 2007-2016'!$C$2:$N$630,12,FALSE)</f>
        <v>102457</v>
      </c>
      <c r="AC146" s="45">
        <f t="shared" si="3"/>
        <v>6.0648148148148149</v>
      </c>
      <c r="AD146" s="21">
        <v>110022</v>
      </c>
      <c r="AE146" s="21">
        <v>7777990</v>
      </c>
    </row>
    <row r="147" spans="1:31" hidden="1" x14ac:dyDescent="0.25">
      <c r="A147" s="25" t="s">
        <v>275</v>
      </c>
      <c r="B147" s="25" t="s">
        <v>5</v>
      </c>
      <c r="C147" s="25" t="s">
        <v>315</v>
      </c>
      <c r="D147" s="25" t="s">
        <v>779</v>
      </c>
      <c r="E147" s="25">
        <v>341</v>
      </c>
      <c r="F147" s="25">
        <v>39</v>
      </c>
      <c r="G147" s="25">
        <v>302</v>
      </c>
      <c r="H147" s="25">
        <v>7</v>
      </c>
      <c r="I147" s="25">
        <v>245</v>
      </c>
      <c r="J147" s="25">
        <v>54</v>
      </c>
      <c r="K147" s="25">
        <v>191</v>
      </c>
      <c r="L147" s="25">
        <v>9</v>
      </c>
      <c r="M147" s="25">
        <v>257</v>
      </c>
      <c r="N147" s="25">
        <v>29</v>
      </c>
      <c r="O147" s="25">
        <v>228</v>
      </c>
      <c r="P147" s="25">
        <v>14</v>
      </c>
      <c r="Q147" s="25">
        <v>215</v>
      </c>
      <c r="R147" s="25">
        <v>27</v>
      </c>
      <c r="S147" s="25">
        <v>188</v>
      </c>
      <c r="T147" s="25">
        <v>10</v>
      </c>
      <c r="U147" s="25">
        <v>226</v>
      </c>
      <c r="V147" s="25">
        <v>32</v>
      </c>
      <c r="W147" s="25">
        <v>194</v>
      </c>
      <c r="X147" s="25">
        <f>VLOOKUP(C147,'HERD Expenditures, 2007-2016'!$C$2:$N$630,8,FALSE)</f>
        <v>10500</v>
      </c>
      <c r="Y147" s="25">
        <f>VLOOKUP(C147,'HERD Expenditures, 2007-2016'!$C$2:$N$630,9,FALSE)</f>
        <v>13107</v>
      </c>
      <c r="Z147" s="25">
        <f>VLOOKUP(C147,'HERD Expenditures, 2007-2016'!$C$2:$N$630,10,FALSE)</f>
        <v>8068</v>
      </c>
      <c r="AA147" s="25">
        <f>VLOOKUP(C147,'HERD Expenditures, 2007-2016'!$C$2:$N$630,11,FALSE)</f>
        <v>7003</v>
      </c>
      <c r="AB147" s="25">
        <f>VLOOKUP(C147,'HERD Expenditures, 2007-2016'!$C$2:$N$630,12,FALSE)</f>
        <v>7604</v>
      </c>
      <c r="AC147" s="45">
        <f t="shared" si="3"/>
        <v>6.0625</v>
      </c>
      <c r="AD147" s="21">
        <v>775911</v>
      </c>
      <c r="AE147" s="21">
        <v>2503532</v>
      </c>
    </row>
    <row r="148" spans="1:31" hidden="1" x14ac:dyDescent="0.25">
      <c r="A148" s="25" t="s">
        <v>151</v>
      </c>
      <c r="B148" s="25" t="s">
        <v>5</v>
      </c>
      <c r="C148" s="25" t="s">
        <v>227</v>
      </c>
      <c r="D148" s="25" t="s">
        <v>869</v>
      </c>
      <c r="E148" s="25">
        <v>129</v>
      </c>
      <c r="F148" s="25">
        <v>13</v>
      </c>
      <c r="G148" s="25">
        <v>116</v>
      </c>
      <c r="H148" s="25">
        <v>1</v>
      </c>
      <c r="I148" s="25">
        <v>278</v>
      </c>
      <c r="J148" s="25">
        <v>16</v>
      </c>
      <c r="K148" s="25">
        <v>262</v>
      </c>
      <c r="L148" s="25">
        <v>3</v>
      </c>
      <c r="M148" s="25">
        <v>231</v>
      </c>
      <c r="N148" s="25">
        <v>19</v>
      </c>
      <c r="O148" s="25">
        <v>212</v>
      </c>
      <c r="P148" s="25">
        <v>2</v>
      </c>
      <c r="Q148" s="25">
        <v>286</v>
      </c>
      <c r="R148" s="25">
        <v>22</v>
      </c>
      <c r="S148" s="25">
        <v>264</v>
      </c>
      <c r="T148" s="25">
        <v>3</v>
      </c>
      <c r="U148" s="25">
        <v>127</v>
      </c>
      <c r="V148" s="25">
        <v>18</v>
      </c>
      <c r="W148" s="25">
        <v>109</v>
      </c>
      <c r="X148" s="25">
        <f>VLOOKUP(C148,'HERD Expenditures, 2007-2016'!$C$2:$N$630,8,FALSE)</f>
        <v>7309</v>
      </c>
      <c r="Y148" s="25">
        <f>VLOOKUP(C148,'HERD Expenditures, 2007-2016'!$C$2:$N$630,9,FALSE)</f>
        <v>8826</v>
      </c>
      <c r="Z148" s="25">
        <f>VLOOKUP(C148,'HERD Expenditures, 2007-2016'!$C$2:$N$630,10,FALSE)</f>
        <v>8982</v>
      </c>
      <c r="AA148" s="25">
        <f>VLOOKUP(C148,'HERD Expenditures, 2007-2016'!$C$2:$N$630,11,FALSE)</f>
        <v>9700</v>
      </c>
      <c r="AB148" s="25">
        <f>VLOOKUP(C148,'HERD Expenditures, 2007-2016'!$C$2:$N$630,12,FALSE)</f>
        <v>8250</v>
      </c>
      <c r="AC148" s="45">
        <f t="shared" si="3"/>
        <v>6.0555555555555554</v>
      </c>
      <c r="AD148" s="21" t="e">
        <v>#N/A</v>
      </c>
      <c r="AE148" s="21">
        <v>5427549</v>
      </c>
    </row>
    <row r="149" spans="1:31" x14ac:dyDescent="0.25">
      <c r="A149" s="25" t="s">
        <v>35</v>
      </c>
      <c r="B149" s="25" t="s">
        <v>2</v>
      </c>
      <c r="C149" s="25" t="s">
        <v>623</v>
      </c>
      <c r="D149" s="25" t="s">
        <v>722</v>
      </c>
      <c r="E149" s="25">
        <v>5581</v>
      </c>
      <c r="F149" s="25">
        <v>867</v>
      </c>
      <c r="G149" s="25">
        <v>4714</v>
      </c>
      <c r="H149" s="25">
        <v>605</v>
      </c>
      <c r="I149" s="25">
        <v>5573</v>
      </c>
      <c r="J149" s="25">
        <v>888</v>
      </c>
      <c r="K149" s="25">
        <v>4685</v>
      </c>
      <c r="L149" s="25">
        <v>612</v>
      </c>
      <c r="M149" s="25">
        <v>5735</v>
      </c>
      <c r="N149" s="25">
        <v>910</v>
      </c>
      <c r="O149" s="25">
        <v>4825</v>
      </c>
      <c r="P149" s="25">
        <v>618</v>
      </c>
      <c r="Q149" s="25">
        <v>5158</v>
      </c>
      <c r="R149" s="25">
        <v>914</v>
      </c>
      <c r="S149" s="25">
        <v>4244</v>
      </c>
      <c r="T149" s="25">
        <v>552</v>
      </c>
      <c r="U149" s="25">
        <v>4760</v>
      </c>
      <c r="V149" s="25">
        <v>677</v>
      </c>
      <c r="W149" s="25">
        <v>4083</v>
      </c>
      <c r="X149" s="25">
        <f>VLOOKUP(C149,'HERD Expenditures, 2007-2016'!$C$2:$N$630,8,FALSE)</f>
        <v>419631</v>
      </c>
      <c r="Y149" s="25">
        <f>VLOOKUP(C149,'HERD Expenditures, 2007-2016'!$C$2:$N$630,9,FALSE)</f>
        <v>402621</v>
      </c>
      <c r="Z149" s="25">
        <f>VLOOKUP(C149,'HERD Expenditures, 2007-2016'!$C$2:$N$630,10,FALSE)</f>
        <v>390082</v>
      </c>
      <c r="AA149" s="25">
        <f>VLOOKUP(C149,'HERD Expenditures, 2007-2016'!$C$2:$N$630,11,FALSE)</f>
        <v>412536</v>
      </c>
      <c r="AB149" s="25">
        <f>VLOOKUP(C149,'HERD Expenditures, 2007-2016'!$C$2:$N$630,12,FALSE)</f>
        <v>420997</v>
      </c>
      <c r="AC149" s="45">
        <f t="shared" si="3"/>
        <v>6.0310192023633675</v>
      </c>
      <c r="AD149" s="21" t="e">
        <v>#N/A</v>
      </c>
      <c r="AE149" s="21">
        <v>4719985</v>
      </c>
    </row>
    <row r="150" spans="1:31" x14ac:dyDescent="0.25">
      <c r="A150" s="25" t="s">
        <v>184</v>
      </c>
      <c r="B150" s="25" t="s">
        <v>5</v>
      </c>
      <c r="C150" s="25" t="s">
        <v>644</v>
      </c>
      <c r="D150" s="25" t="s">
        <v>730</v>
      </c>
      <c r="E150" s="25">
        <v>5911</v>
      </c>
      <c r="F150" s="25">
        <v>776</v>
      </c>
      <c r="G150" s="25">
        <v>5135</v>
      </c>
      <c r="H150" s="25">
        <v>490</v>
      </c>
      <c r="I150" s="25">
        <v>6719</v>
      </c>
      <c r="J150" s="25">
        <v>916</v>
      </c>
      <c r="K150" s="25">
        <v>5803</v>
      </c>
      <c r="L150" s="25">
        <v>503</v>
      </c>
      <c r="M150" s="25">
        <v>6779</v>
      </c>
      <c r="N150" s="25">
        <v>844</v>
      </c>
      <c r="O150" s="25">
        <v>5935</v>
      </c>
      <c r="P150" s="25">
        <v>539</v>
      </c>
      <c r="Q150" s="25">
        <v>6834</v>
      </c>
      <c r="R150" s="25">
        <v>981</v>
      </c>
      <c r="S150" s="25">
        <v>5853</v>
      </c>
      <c r="T150" s="25">
        <v>561</v>
      </c>
      <c r="U150" s="25">
        <v>6931</v>
      </c>
      <c r="V150" s="25">
        <v>986</v>
      </c>
      <c r="W150" s="25">
        <v>5945</v>
      </c>
      <c r="X150" s="25">
        <f>VLOOKUP(C150,'HERD Expenditures, 2007-2016'!$C$2:$N$630,8,FALSE)</f>
        <v>507061</v>
      </c>
      <c r="Y150" s="25">
        <f>VLOOKUP(C150,'HERD Expenditures, 2007-2016'!$C$2:$N$630,9,FALSE)</f>
        <v>515707</v>
      </c>
      <c r="Z150" s="25">
        <f>VLOOKUP(C150,'HERD Expenditures, 2007-2016'!$C$2:$N$630,10,FALSE)</f>
        <v>526906</v>
      </c>
      <c r="AA150" s="25">
        <f>VLOOKUP(C150,'HERD Expenditures, 2007-2016'!$C$2:$N$630,11,FALSE)</f>
        <v>558248</v>
      </c>
      <c r="AB150" s="25">
        <f>VLOOKUP(C150,'HERD Expenditures, 2007-2016'!$C$2:$N$630,12,FALSE)</f>
        <v>613369</v>
      </c>
      <c r="AC150" s="45">
        <f t="shared" si="3"/>
        <v>6.0294117647058822</v>
      </c>
      <c r="AD150" s="21">
        <v>1223383</v>
      </c>
      <c r="AE150" s="21">
        <v>2442316</v>
      </c>
    </row>
    <row r="151" spans="1:31" x14ac:dyDescent="0.25">
      <c r="A151" s="25" t="s">
        <v>30</v>
      </c>
      <c r="B151" s="25" t="s">
        <v>5</v>
      </c>
      <c r="C151" s="25" t="s">
        <v>669</v>
      </c>
      <c r="D151" s="25" t="s">
        <v>714</v>
      </c>
      <c r="E151" s="25">
        <v>10144</v>
      </c>
      <c r="F151" s="25">
        <v>1249</v>
      </c>
      <c r="G151" s="25">
        <v>8895</v>
      </c>
      <c r="H151" s="25">
        <v>467</v>
      </c>
      <c r="I151" s="25">
        <v>9923</v>
      </c>
      <c r="J151" s="25">
        <v>1221</v>
      </c>
      <c r="K151" s="25">
        <v>8702</v>
      </c>
      <c r="L151" s="25">
        <v>472</v>
      </c>
      <c r="M151" s="25">
        <v>10022</v>
      </c>
      <c r="N151" s="25">
        <v>1354</v>
      </c>
      <c r="O151" s="25">
        <v>8668</v>
      </c>
      <c r="P151" s="25">
        <v>447</v>
      </c>
      <c r="Q151" s="25">
        <v>10049</v>
      </c>
      <c r="R151" s="25">
        <v>1513</v>
      </c>
      <c r="S151" s="25">
        <v>8536</v>
      </c>
      <c r="T151" s="25">
        <v>483</v>
      </c>
      <c r="U151" s="25">
        <v>10076</v>
      </c>
      <c r="V151" s="25">
        <v>1443</v>
      </c>
      <c r="W151" s="25">
        <v>8633</v>
      </c>
      <c r="X151" s="25">
        <f>VLOOKUP(C151,'HERD Expenditures, 2007-2016'!$C$2:$N$630,8,FALSE)</f>
        <v>602501</v>
      </c>
      <c r="Y151" s="25">
        <f>VLOOKUP(C151,'HERD Expenditures, 2007-2016'!$C$2:$N$630,9,FALSE)</f>
        <v>595739</v>
      </c>
      <c r="Z151" s="25">
        <f>VLOOKUP(C151,'HERD Expenditures, 2007-2016'!$C$2:$N$630,10,FALSE)</f>
        <v>564923</v>
      </c>
      <c r="AA151" s="25">
        <f>VLOOKUP(C151,'HERD Expenditures, 2007-2016'!$C$2:$N$630,11,FALSE)</f>
        <v>558611</v>
      </c>
      <c r="AB151" s="25">
        <f>VLOOKUP(C151,'HERD Expenditures, 2007-2016'!$C$2:$N$630,12,FALSE)</f>
        <v>606302</v>
      </c>
      <c r="AC151" s="45">
        <f t="shared" si="3"/>
        <v>5.9826749826749825</v>
      </c>
      <c r="AD151" s="21">
        <v>2563343</v>
      </c>
      <c r="AE151" s="21">
        <v>5306896</v>
      </c>
    </row>
    <row r="152" spans="1:31" hidden="1" x14ac:dyDescent="0.25">
      <c r="A152" s="25" t="s">
        <v>63</v>
      </c>
      <c r="B152" s="25" t="s">
        <v>5</v>
      </c>
      <c r="C152" s="25" t="s">
        <v>428</v>
      </c>
      <c r="D152" s="25" t="s">
        <v>811</v>
      </c>
      <c r="E152" s="25">
        <v>635</v>
      </c>
      <c r="F152" s="25">
        <v>113</v>
      </c>
      <c r="G152" s="25">
        <v>522</v>
      </c>
      <c r="H152" s="25">
        <v>18</v>
      </c>
      <c r="I152" s="25">
        <v>629</v>
      </c>
      <c r="J152" s="25">
        <v>99</v>
      </c>
      <c r="K152" s="25">
        <v>530</v>
      </c>
      <c r="L152" s="25">
        <v>15</v>
      </c>
      <c r="M152" s="25">
        <v>507</v>
      </c>
      <c r="N152" s="25">
        <v>64</v>
      </c>
      <c r="O152" s="25">
        <v>443</v>
      </c>
      <c r="P152" s="25">
        <v>8</v>
      </c>
      <c r="Q152" s="25">
        <v>481</v>
      </c>
      <c r="R152" s="25">
        <v>77</v>
      </c>
      <c r="S152" s="25">
        <v>404</v>
      </c>
      <c r="T152" s="25">
        <v>5</v>
      </c>
      <c r="U152" s="25">
        <v>488</v>
      </c>
      <c r="V152" s="25">
        <v>70</v>
      </c>
      <c r="W152" s="25">
        <v>418</v>
      </c>
      <c r="X152" s="25">
        <f>VLOOKUP(C152,'HERD Expenditures, 2007-2016'!$C$2:$N$630,8,FALSE)</f>
        <v>28450</v>
      </c>
      <c r="Y152" s="25">
        <f>VLOOKUP(C152,'HERD Expenditures, 2007-2016'!$C$2:$N$630,9,FALSE)</f>
        <v>24607</v>
      </c>
      <c r="Z152" s="25">
        <f>VLOOKUP(C152,'HERD Expenditures, 2007-2016'!$C$2:$N$630,10,FALSE)</f>
        <v>20614</v>
      </c>
      <c r="AA152" s="25">
        <f>VLOOKUP(C152,'HERD Expenditures, 2007-2016'!$C$2:$N$630,11,FALSE)</f>
        <v>18960</v>
      </c>
      <c r="AB152" s="25">
        <f>VLOOKUP(C152,'HERD Expenditures, 2007-2016'!$C$2:$N$630,12,FALSE)</f>
        <v>15719</v>
      </c>
      <c r="AC152" s="45">
        <f t="shared" si="3"/>
        <v>5.9714285714285715</v>
      </c>
      <c r="AD152" s="21">
        <v>123022</v>
      </c>
      <c r="AE152" s="21">
        <v>1498727</v>
      </c>
    </row>
    <row r="153" spans="1:31" x14ac:dyDescent="0.25">
      <c r="A153" s="25" t="s">
        <v>23</v>
      </c>
      <c r="B153" s="25" t="s">
        <v>2</v>
      </c>
      <c r="C153" s="25" t="s">
        <v>560</v>
      </c>
      <c r="D153" s="25" t="s">
        <v>797</v>
      </c>
      <c r="E153" s="25">
        <v>1755</v>
      </c>
      <c r="F153" s="25">
        <v>208</v>
      </c>
      <c r="G153" s="25">
        <v>1547</v>
      </c>
      <c r="H153" s="25">
        <v>42</v>
      </c>
      <c r="I153" s="25">
        <v>1469</v>
      </c>
      <c r="J153" s="25">
        <v>198</v>
      </c>
      <c r="K153" s="25">
        <v>1271</v>
      </c>
      <c r="L153" s="25">
        <v>40</v>
      </c>
      <c r="M153" s="25">
        <v>1670</v>
      </c>
      <c r="N153" s="25">
        <v>193</v>
      </c>
      <c r="O153" s="25">
        <v>1477</v>
      </c>
      <c r="P153" s="25">
        <v>60</v>
      </c>
      <c r="Q153" s="25">
        <v>1866</v>
      </c>
      <c r="R153" s="25">
        <v>204</v>
      </c>
      <c r="S153" s="25">
        <v>1662</v>
      </c>
      <c r="T153" s="25">
        <v>62</v>
      </c>
      <c r="U153" s="25">
        <v>2005</v>
      </c>
      <c r="V153" s="25">
        <v>288</v>
      </c>
      <c r="W153" s="25">
        <v>1717</v>
      </c>
      <c r="X153" s="25">
        <f>VLOOKUP(C153,'HERD Expenditures, 2007-2016'!$C$2:$N$630,8,FALSE)</f>
        <v>85649</v>
      </c>
      <c r="Y153" s="25">
        <f>VLOOKUP(C153,'HERD Expenditures, 2007-2016'!$C$2:$N$630,9,FALSE)</f>
        <v>70967</v>
      </c>
      <c r="Z153" s="25">
        <f>VLOOKUP(C153,'HERD Expenditures, 2007-2016'!$C$2:$N$630,10,FALSE)</f>
        <v>66321</v>
      </c>
      <c r="AA153" s="25">
        <f>VLOOKUP(C153,'HERD Expenditures, 2007-2016'!$C$2:$N$630,11,FALSE)</f>
        <v>69896</v>
      </c>
      <c r="AB153" s="25">
        <f>VLOOKUP(C153,'HERD Expenditures, 2007-2016'!$C$2:$N$630,12,FALSE)</f>
        <v>84651</v>
      </c>
      <c r="AC153" s="45">
        <f t="shared" si="3"/>
        <v>5.9618055555555554</v>
      </c>
      <c r="AD153" s="21">
        <v>186878</v>
      </c>
      <c r="AE153" s="21">
        <v>3692490</v>
      </c>
    </row>
    <row r="154" spans="1:31" hidden="1" x14ac:dyDescent="0.25">
      <c r="A154" s="25" t="s">
        <v>50</v>
      </c>
      <c r="B154" s="25" t="s">
        <v>5</v>
      </c>
      <c r="C154" s="25" t="s">
        <v>373</v>
      </c>
      <c r="D154" s="25" t="s">
        <v>878</v>
      </c>
      <c r="E154" s="25">
        <v>213</v>
      </c>
      <c r="F154" s="25">
        <v>39</v>
      </c>
      <c r="G154" s="25">
        <v>174</v>
      </c>
      <c r="H154" s="25">
        <v>3</v>
      </c>
      <c r="I154" s="25">
        <v>202</v>
      </c>
      <c r="J154" s="25">
        <v>32</v>
      </c>
      <c r="K154" s="25">
        <v>170</v>
      </c>
      <c r="L154" s="25">
        <v>0</v>
      </c>
      <c r="M154" s="25">
        <v>173</v>
      </c>
      <c r="N154" s="25">
        <v>28</v>
      </c>
      <c r="O154" s="25">
        <v>145</v>
      </c>
      <c r="P154" s="25">
        <v>0</v>
      </c>
      <c r="Q154" s="25">
        <v>246</v>
      </c>
      <c r="R154" s="25">
        <v>40</v>
      </c>
      <c r="S154" s="25">
        <v>206</v>
      </c>
      <c r="T154" s="25">
        <v>1</v>
      </c>
      <c r="U154" s="25">
        <v>341</v>
      </c>
      <c r="V154" s="25">
        <v>49</v>
      </c>
      <c r="W154" s="25">
        <v>292</v>
      </c>
      <c r="X154" s="25">
        <f>VLOOKUP(C154,'HERD Expenditures, 2007-2016'!$C$2:$N$630,8,FALSE)</f>
        <v>7031</v>
      </c>
      <c r="Y154" s="25">
        <f>VLOOKUP(C154,'HERD Expenditures, 2007-2016'!$C$2:$N$630,9,FALSE)</f>
        <v>4480</v>
      </c>
      <c r="Z154" s="25">
        <f>VLOOKUP(C154,'HERD Expenditures, 2007-2016'!$C$2:$N$630,10,FALSE)</f>
        <v>3674</v>
      </c>
      <c r="AA154" s="25">
        <f>VLOOKUP(C154,'HERD Expenditures, 2007-2016'!$C$2:$N$630,11,FALSE)</f>
        <v>3689</v>
      </c>
      <c r="AB154" s="25">
        <f>VLOOKUP(C154,'HERD Expenditures, 2007-2016'!$C$2:$N$630,12,FALSE)</f>
        <v>5141</v>
      </c>
      <c r="AC154" s="45">
        <f t="shared" si="3"/>
        <v>5.9591836734693882</v>
      </c>
      <c r="AD154" s="21">
        <v>1239334</v>
      </c>
      <c r="AE154" s="21">
        <v>14325377</v>
      </c>
    </row>
    <row r="155" spans="1:31" x14ac:dyDescent="0.25">
      <c r="A155" s="25" t="s">
        <v>37</v>
      </c>
      <c r="B155" s="25" t="s">
        <v>2</v>
      </c>
      <c r="C155" s="25" t="s">
        <v>571</v>
      </c>
      <c r="D155" s="25" t="s">
        <v>709</v>
      </c>
      <c r="E155" s="25">
        <v>4995</v>
      </c>
      <c r="F155" s="25">
        <v>478</v>
      </c>
      <c r="G155" s="25">
        <v>4517</v>
      </c>
      <c r="H155" s="25">
        <v>98</v>
      </c>
      <c r="I155" s="25">
        <v>4583</v>
      </c>
      <c r="J155" s="25">
        <v>337</v>
      </c>
      <c r="K155" s="25">
        <v>4246</v>
      </c>
      <c r="L155" s="25">
        <v>70</v>
      </c>
      <c r="M155" s="25">
        <v>2482</v>
      </c>
      <c r="N155" s="25">
        <v>418</v>
      </c>
      <c r="O155" s="25">
        <v>2064</v>
      </c>
      <c r="P155" s="25">
        <v>121</v>
      </c>
      <c r="Q155" s="25">
        <v>2855</v>
      </c>
      <c r="R155" s="25">
        <v>381</v>
      </c>
      <c r="S155" s="25">
        <v>2474</v>
      </c>
      <c r="T155" s="25">
        <v>129</v>
      </c>
      <c r="U155" s="25">
        <v>2337</v>
      </c>
      <c r="V155" s="25">
        <v>336</v>
      </c>
      <c r="W155" s="25">
        <v>2001</v>
      </c>
      <c r="X155" s="25">
        <f>VLOOKUP(C155,'HERD Expenditures, 2007-2016'!$C$2:$N$630,8,FALSE)</f>
        <v>116768</v>
      </c>
      <c r="Y155" s="25">
        <f>VLOOKUP(C155,'HERD Expenditures, 2007-2016'!$C$2:$N$630,9,FALSE)</f>
        <v>123813</v>
      </c>
      <c r="Z155" s="25">
        <f>VLOOKUP(C155,'HERD Expenditures, 2007-2016'!$C$2:$N$630,10,FALSE)</f>
        <v>131170</v>
      </c>
      <c r="AA155" s="25">
        <f>VLOOKUP(C155,'HERD Expenditures, 2007-2016'!$C$2:$N$630,11,FALSE)</f>
        <v>128027</v>
      </c>
      <c r="AB155" s="25">
        <f>VLOOKUP(C155,'HERD Expenditures, 2007-2016'!$C$2:$N$630,12,FALSE)</f>
        <v>127909</v>
      </c>
      <c r="AC155" s="45">
        <f t="shared" si="3"/>
        <v>5.9553571428571432</v>
      </c>
      <c r="AD155" s="21">
        <v>2421578</v>
      </c>
      <c r="AE155" s="21">
        <v>3167329</v>
      </c>
    </row>
    <row r="156" spans="1:31" hidden="1" x14ac:dyDescent="0.25">
      <c r="A156" s="25" t="s">
        <v>85</v>
      </c>
      <c r="B156" s="25" t="s">
        <v>2</v>
      </c>
      <c r="C156" s="25" t="s">
        <v>380</v>
      </c>
      <c r="D156" s="25" t="s">
        <v>873</v>
      </c>
      <c r="E156" s="25">
        <v>468</v>
      </c>
      <c r="F156" s="25">
        <v>56</v>
      </c>
      <c r="G156" s="25">
        <v>412</v>
      </c>
      <c r="H156" s="25">
        <v>13</v>
      </c>
      <c r="I156" s="25">
        <v>396</v>
      </c>
      <c r="J156" s="25">
        <v>40</v>
      </c>
      <c r="K156" s="25">
        <v>356</v>
      </c>
      <c r="L156" s="25">
        <v>7</v>
      </c>
      <c r="M156" s="25">
        <v>408</v>
      </c>
      <c r="N156" s="25">
        <v>53</v>
      </c>
      <c r="O156" s="25">
        <v>355</v>
      </c>
      <c r="P156" s="25">
        <v>9</v>
      </c>
      <c r="Q156" s="25">
        <v>404</v>
      </c>
      <c r="R156" s="25">
        <v>58</v>
      </c>
      <c r="S156" s="25">
        <v>346</v>
      </c>
      <c r="T156" s="25">
        <v>6</v>
      </c>
      <c r="U156" s="25">
        <v>361</v>
      </c>
      <c r="V156" s="25">
        <v>52</v>
      </c>
      <c r="W156" s="25">
        <v>309</v>
      </c>
      <c r="X156" s="25">
        <f>VLOOKUP(C156,'HERD Expenditures, 2007-2016'!$C$2:$N$630,8,FALSE)</f>
        <v>31376</v>
      </c>
      <c r="Y156" s="25">
        <f>VLOOKUP(C156,'HERD Expenditures, 2007-2016'!$C$2:$N$630,9,FALSE)</f>
        <v>28892</v>
      </c>
      <c r="Z156" s="25">
        <f>VLOOKUP(C156,'HERD Expenditures, 2007-2016'!$C$2:$N$630,10,FALSE)</f>
        <v>30209</v>
      </c>
      <c r="AA156" s="25">
        <f>VLOOKUP(C156,'HERD Expenditures, 2007-2016'!$C$2:$N$630,11,FALSE)</f>
        <v>32838</v>
      </c>
      <c r="AB156" s="25">
        <f>VLOOKUP(C156,'HERD Expenditures, 2007-2016'!$C$2:$N$630,12,FALSE)</f>
        <v>31735</v>
      </c>
      <c r="AC156" s="45">
        <f t="shared" si="3"/>
        <v>5.9423076923076925</v>
      </c>
      <c r="AD156" s="21">
        <v>2954801</v>
      </c>
      <c r="AE156" s="21">
        <v>10239710</v>
      </c>
    </row>
    <row r="157" spans="1:31" hidden="1" x14ac:dyDescent="0.25">
      <c r="A157" s="25" t="s">
        <v>23</v>
      </c>
      <c r="B157" s="25" t="s">
        <v>5</v>
      </c>
      <c r="C157" s="25" t="s">
        <v>475</v>
      </c>
      <c r="D157" s="25" t="s">
        <v>797</v>
      </c>
      <c r="E157" s="25">
        <v>712</v>
      </c>
      <c r="F157" s="25">
        <v>143</v>
      </c>
      <c r="G157" s="25">
        <v>569</v>
      </c>
      <c r="H157" s="25">
        <v>39</v>
      </c>
      <c r="I157" s="25">
        <v>35</v>
      </c>
      <c r="J157" s="25">
        <v>5</v>
      </c>
      <c r="K157" s="25">
        <v>30</v>
      </c>
      <c r="L157" s="25">
        <v>0</v>
      </c>
      <c r="M157" s="25">
        <v>602</v>
      </c>
      <c r="N157" s="25">
        <v>112</v>
      </c>
      <c r="O157" s="25">
        <v>490</v>
      </c>
      <c r="P157" s="25">
        <v>15</v>
      </c>
      <c r="Q157" s="25">
        <v>564</v>
      </c>
      <c r="R157" s="25">
        <v>159</v>
      </c>
      <c r="S157" s="25">
        <v>405</v>
      </c>
      <c r="T157" s="25">
        <v>19</v>
      </c>
      <c r="U157" s="25">
        <v>742</v>
      </c>
      <c r="V157" s="25">
        <v>107</v>
      </c>
      <c r="W157" s="25">
        <v>635</v>
      </c>
      <c r="X157" s="25">
        <f>VLOOKUP(C157,'HERD Expenditures, 2007-2016'!$C$2:$N$630,8,FALSE)</f>
        <v>23132</v>
      </c>
      <c r="Y157" s="25">
        <f>VLOOKUP(C157,'HERD Expenditures, 2007-2016'!$C$2:$N$630,9,FALSE)</f>
        <v>21239</v>
      </c>
      <c r="Z157" s="25">
        <f>VLOOKUP(C157,'HERD Expenditures, 2007-2016'!$C$2:$N$630,10,FALSE)</f>
        <v>19027</v>
      </c>
      <c r="AA157" s="25">
        <f>VLOOKUP(C157,'HERD Expenditures, 2007-2016'!$C$2:$N$630,11,FALSE)</f>
        <v>22051</v>
      </c>
      <c r="AB157" s="25">
        <f>VLOOKUP(C157,'HERD Expenditures, 2007-2016'!$C$2:$N$630,12,FALSE)</f>
        <v>24504</v>
      </c>
      <c r="AC157" s="45">
        <f t="shared" si="3"/>
        <v>5.9345794392523361</v>
      </c>
      <c r="AD157" s="21">
        <v>49149</v>
      </c>
      <c r="AE157" s="21">
        <v>375041</v>
      </c>
    </row>
    <row r="158" spans="1:31" x14ac:dyDescent="0.25">
      <c r="A158" s="25" t="s">
        <v>95</v>
      </c>
      <c r="B158" s="25" t="s">
        <v>2</v>
      </c>
      <c r="C158" s="25" t="s">
        <v>501</v>
      </c>
      <c r="D158" s="25" t="s">
        <v>718</v>
      </c>
      <c r="E158" s="25">
        <v>592</v>
      </c>
      <c r="F158" s="25">
        <v>169</v>
      </c>
      <c r="G158" s="25">
        <v>423</v>
      </c>
      <c r="H158" s="25">
        <v>3</v>
      </c>
      <c r="I158" s="25">
        <v>1063</v>
      </c>
      <c r="J158" s="25">
        <v>478</v>
      </c>
      <c r="K158" s="25">
        <v>585</v>
      </c>
      <c r="L158" s="25">
        <v>3</v>
      </c>
      <c r="M158" s="25">
        <v>1017</v>
      </c>
      <c r="N158" s="25">
        <v>498</v>
      </c>
      <c r="O158" s="25">
        <v>519</v>
      </c>
      <c r="P158" s="25">
        <v>5</v>
      </c>
      <c r="Q158" s="25">
        <v>1025</v>
      </c>
      <c r="R158" s="25">
        <v>153</v>
      </c>
      <c r="S158" s="25">
        <v>872</v>
      </c>
      <c r="T158" s="25">
        <v>1</v>
      </c>
      <c r="U158" s="25">
        <v>1116</v>
      </c>
      <c r="V158" s="25">
        <v>161</v>
      </c>
      <c r="W158" s="25">
        <v>955</v>
      </c>
      <c r="X158" s="25">
        <f>VLOOKUP(C158,'HERD Expenditures, 2007-2016'!$C$2:$N$630,8,FALSE)</f>
        <v>43526</v>
      </c>
      <c r="Y158" s="25">
        <f>VLOOKUP(C158,'HERD Expenditures, 2007-2016'!$C$2:$N$630,9,FALSE)</f>
        <v>61087</v>
      </c>
      <c r="Z158" s="25">
        <f>VLOOKUP(C158,'HERD Expenditures, 2007-2016'!$C$2:$N$630,10,FALSE)</f>
        <v>63628</v>
      </c>
      <c r="AA158" s="25">
        <f>VLOOKUP(C158,'HERD Expenditures, 2007-2016'!$C$2:$N$630,11,FALSE)</f>
        <v>58325</v>
      </c>
      <c r="AB158" s="25">
        <f>VLOOKUP(C158,'HERD Expenditures, 2007-2016'!$C$2:$N$630,12,FALSE)</f>
        <v>57064</v>
      </c>
      <c r="AC158" s="45">
        <f t="shared" si="3"/>
        <v>5.9316770186335406</v>
      </c>
      <c r="AD158" s="21">
        <v>324448</v>
      </c>
      <c r="AE158" s="21">
        <v>2507205</v>
      </c>
    </row>
    <row r="159" spans="1:31" hidden="1" x14ac:dyDescent="0.25">
      <c r="A159" s="25" t="s">
        <v>275</v>
      </c>
      <c r="B159" s="25" t="s">
        <v>5</v>
      </c>
      <c r="C159" s="25" t="s">
        <v>338</v>
      </c>
      <c r="D159" s="25" t="s">
        <v>894</v>
      </c>
      <c r="E159" s="25">
        <v>278</v>
      </c>
      <c r="F159" s="25">
        <v>28</v>
      </c>
      <c r="G159" s="25">
        <v>250</v>
      </c>
      <c r="H159" s="25">
        <v>3</v>
      </c>
      <c r="I159" s="25">
        <v>262</v>
      </c>
      <c r="J159" s="25">
        <v>30</v>
      </c>
      <c r="K159" s="25">
        <v>232</v>
      </c>
      <c r="L159" s="25">
        <v>3</v>
      </c>
      <c r="M159" s="25">
        <v>262</v>
      </c>
      <c r="N159" s="25">
        <v>30</v>
      </c>
      <c r="O159" s="25">
        <v>232</v>
      </c>
      <c r="P159" s="25">
        <v>3</v>
      </c>
      <c r="Q159" s="25">
        <v>268</v>
      </c>
      <c r="R159" s="25">
        <v>38</v>
      </c>
      <c r="S159" s="25">
        <v>230</v>
      </c>
      <c r="T159" s="25">
        <v>3</v>
      </c>
      <c r="U159" s="25">
        <v>270</v>
      </c>
      <c r="V159" s="25">
        <v>39</v>
      </c>
      <c r="W159" s="25">
        <v>231</v>
      </c>
      <c r="X159" s="25">
        <f>VLOOKUP(C159,'HERD Expenditures, 2007-2016'!$C$2:$N$630,8,FALSE)</f>
        <v>9082</v>
      </c>
      <c r="Y159" s="25">
        <f>VLOOKUP(C159,'HERD Expenditures, 2007-2016'!$C$2:$N$630,9,FALSE)</f>
        <v>8911</v>
      </c>
      <c r="Z159" s="25">
        <f>VLOOKUP(C159,'HERD Expenditures, 2007-2016'!$C$2:$N$630,10,FALSE)</f>
        <v>8198</v>
      </c>
      <c r="AA159" s="25">
        <f>VLOOKUP(C159,'HERD Expenditures, 2007-2016'!$C$2:$N$630,11,FALSE)</f>
        <v>8425</v>
      </c>
      <c r="AB159" s="25">
        <f>VLOOKUP(C159,'HERD Expenditures, 2007-2016'!$C$2:$N$630,12,FALSE)</f>
        <v>8873</v>
      </c>
      <c r="AC159" s="45">
        <f t="shared" si="3"/>
        <v>5.9230769230769234</v>
      </c>
      <c r="AD159" s="21">
        <v>2421578</v>
      </c>
      <c r="AE159" s="21">
        <v>3167329</v>
      </c>
    </row>
    <row r="160" spans="1:31" hidden="1" x14ac:dyDescent="0.25">
      <c r="A160" s="25" t="s">
        <v>32</v>
      </c>
      <c r="B160" s="25" t="s">
        <v>5</v>
      </c>
      <c r="C160" s="25" t="s">
        <v>452</v>
      </c>
      <c r="D160" s="25" t="s">
        <v>742</v>
      </c>
      <c r="E160" s="25">
        <v>863</v>
      </c>
      <c r="F160" s="25">
        <v>111</v>
      </c>
      <c r="G160" s="25">
        <v>752</v>
      </c>
      <c r="H160" s="25">
        <v>46</v>
      </c>
      <c r="I160" s="25">
        <v>819</v>
      </c>
      <c r="J160" s="25">
        <v>114</v>
      </c>
      <c r="K160" s="25">
        <v>705</v>
      </c>
      <c r="L160" s="25">
        <v>48</v>
      </c>
      <c r="M160" s="25">
        <v>752</v>
      </c>
      <c r="N160" s="25">
        <v>109</v>
      </c>
      <c r="O160" s="25">
        <v>643</v>
      </c>
      <c r="P160" s="25">
        <v>47</v>
      </c>
      <c r="Q160" s="25">
        <v>748</v>
      </c>
      <c r="R160" s="25">
        <v>104</v>
      </c>
      <c r="S160" s="25">
        <v>644</v>
      </c>
      <c r="T160" s="25">
        <v>46</v>
      </c>
      <c r="U160" s="25">
        <v>602</v>
      </c>
      <c r="V160" s="25">
        <v>87</v>
      </c>
      <c r="W160" s="25">
        <v>515</v>
      </c>
      <c r="X160" s="25">
        <f>VLOOKUP(C160,'HERD Expenditures, 2007-2016'!$C$2:$N$630,8,FALSE)</f>
        <v>46943</v>
      </c>
      <c r="Y160" s="25">
        <f>VLOOKUP(C160,'HERD Expenditures, 2007-2016'!$C$2:$N$630,9,FALSE)</f>
        <v>49518</v>
      </c>
      <c r="Z160" s="25">
        <f>VLOOKUP(C160,'HERD Expenditures, 2007-2016'!$C$2:$N$630,10,FALSE)</f>
        <v>44180</v>
      </c>
      <c r="AA160" s="25">
        <f>VLOOKUP(C160,'HERD Expenditures, 2007-2016'!$C$2:$N$630,11,FALSE)</f>
        <v>43628</v>
      </c>
      <c r="AB160" s="25">
        <f>VLOOKUP(C160,'HERD Expenditures, 2007-2016'!$C$2:$N$630,12,FALSE)</f>
        <v>37106</v>
      </c>
      <c r="AC160" s="45">
        <f t="shared" si="3"/>
        <v>5.9195402298850572</v>
      </c>
      <c r="AD160" s="21">
        <v>496807</v>
      </c>
      <c r="AE160" s="21">
        <v>1724973</v>
      </c>
    </row>
    <row r="161" spans="1:31" x14ac:dyDescent="0.25">
      <c r="A161" s="25" t="s">
        <v>23</v>
      </c>
      <c r="B161" s="25" t="s">
        <v>2</v>
      </c>
      <c r="C161" s="25" t="s">
        <v>661</v>
      </c>
      <c r="D161" s="25" t="s">
        <v>716</v>
      </c>
      <c r="E161" s="25">
        <v>8175</v>
      </c>
      <c r="F161" s="25">
        <v>1280</v>
      </c>
      <c r="G161" s="25">
        <v>6895</v>
      </c>
      <c r="H161" s="25">
        <v>865</v>
      </c>
      <c r="I161" s="25">
        <v>7980</v>
      </c>
      <c r="J161" s="25">
        <v>1276</v>
      </c>
      <c r="K161" s="25">
        <v>6704</v>
      </c>
      <c r="L161" s="25">
        <v>900</v>
      </c>
      <c r="M161" s="25">
        <v>7810</v>
      </c>
      <c r="N161" s="25">
        <v>1295</v>
      </c>
      <c r="O161" s="25">
        <v>6515</v>
      </c>
      <c r="P161" s="25">
        <v>870</v>
      </c>
      <c r="Q161" s="25">
        <v>7927</v>
      </c>
      <c r="R161" s="25">
        <v>1306</v>
      </c>
      <c r="S161" s="25">
        <v>6621</v>
      </c>
      <c r="T161" s="25">
        <v>893</v>
      </c>
      <c r="U161" s="25">
        <v>9226</v>
      </c>
      <c r="V161" s="25">
        <v>1334</v>
      </c>
      <c r="W161" s="25">
        <v>7892</v>
      </c>
      <c r="X161" s="25">
        <f>VLOOKUP(C161,'HERD Expenditures, 2007-2016'!$C$2:$N$630,8,FALSE)</f>
        <v>889487</v>
      </c>
      <c r="Y161" s="25">
        <f>VLOOKUP(C161,'HERD Expenditures, 2007-2016'!$C$2:$N$630,9,FALSE)</f>
        <v>889188</v>
      </c>
      <c r="Z161" s="25">
        <f>VLOOKUP(C161,'HERD Expenditures, 2007-2016'!$C$2:$N$630,10,FALSE)</f>
        <v>890642</v>
      </c>
      <c r="AA161" s="25">
        <f>VLOOKUP(C161,'HERD Expenditures, 2007-2016'!$C$2:$N$630,11,FALSE)</f>
        <v>868159</v>
      </c>
      <c r="AB161" s="25">
        <f>VLOOKUP(C161,'HERD Expenditures, 2007-2016'!$C$2:$N$630,12,FALSE)</f>
        <v>837312</v>
      </c>
      <c r="AC161" s="45">
        <f t="shared" si="3"/>
        <v>5.9160419790104948</v>
      </c>
      <c r="AD161" s="21">
        <v>856951</v>
      </c>
      <c r="AE161" s="21">
        <v>2660503</v>
      </c>
    </row>
    <row r="162" spans="1:31" x14ac:dyDescent="0.25">
      <c r="A162" s="25" t="s">
        <v>27</v>
      </c>
      <c r="B162" s="25" t="s">
        <v>5</v>
      </c>
      <c r="C162" s="25" t="s">
        <v>673</v>
      </c>
      <c r="D162" s="25" t="s">
        <v>711</v>
      </c>
      <c r="E162" s="25">
        <v>10556</v>
      </c>
      <c r="F162" s="25">
        <v>1587</v>
      </c>
      <c r="G162" s="25">
        <v>8969</v>
      </c>
      <c r="H162" s="25">
        <v>1638</v>
      </c>
      <c r="I162" s="25">
        <v>10640</v>
      </c>
      <c r="J162" s="25">
        <v>1639</v>
      </c>
      <c r="K162" s="25">
        <v>9001</v>
      </c>
      <c r="L162" s="25">
        <v>1630</v>
      </c>
      <c r="M162" s="25">
        <v>10690</v>
      </c>
      <c r="N162" s="25">
        <v>1605</v>
      </c>
      <c r="O162" s="25">
        <v>9085</v>
      </c>
      <c r="P162" s="25">
        <v>1641</v>
      </c>
      <c r="Q162" s="25">
        <v>10552</v>
      </c>
      <c r="R162" s="25">
        <v>1431</v>
      </c>
      <c r="S162" s="25">
        <v>9121</v>
      </c>
      <c r="T162" s="25">
        <v>1641</v>
      </c>
      <c r="U162" s="25">
        <v>10745</v>
      </c>
      <c r="V162" s="25">
        <v>1555</v>
      </c>
      <c r="W162" s="25">
        <v>9190</v>
      </c>
      <c r="X162" s="25">
        <f>VLOOKUP(C162,'HERD Expenditures, 2007-2016'!$C$2:$N$630,8,FALSE)</f>
        <v>1073864</v>
      </c>
      <c r="Y162" s="25">
        <f>VLOOKUP(C162,'HERD Expenditures, 2007-2016'!$C$2:$N$630,9,FALSE)</f>
        <v>1075554</v>
      </c>
      <c r="Z162" s="25">
        <f>VLOOKUP(C162,'HERD Expenditures, 2007-2016'!$C$2:$N$630,10,FALSE)</f>
        <v>1067388</v>
      </c>
      <c r="AA162" s="25">
        <f>VLOOKUP(C162,'HERD Expenditures, 2007-2016'!$C$2:$N$630,11,FALSE)</f>
        <v>1101466</v>
      </c>
      <c r="AB162" s="25">
        <f>VLOOKUP(C162,'HERD Expenditures, 2007-2016'!$C$2:$N$630,12,FALSE)</f>
        <v>1087117</v>
      </c>
      <c r="AC162" s="45">
        <f t="shared" si="3"/>
        <v>5.909967845659164</v>
      </c>
      <c r="AD162" s="21">
        <v>1211011</v>
      </c>
      <c r="AE162" s="21">
        <v>2253795</v>
      </c>
    </row>
    <row r="163" spans="1:31" hidden="1" x14ac:dyDescent="0.25">
      <c r="A163" s="25" t="s">
        <v>99</v>
      </c>
      <c r="B163" s="25" t="s">
        <v>5</v>
      </c>
      <c r="C163" s="25" t="s">
        <v>432</v>
      </c>
      <c r="D163" s="25" t="s">
        <v>732</v>
      </c>
      <c r="E163" s="25">
        <v>447</v>
      </c>
      <c r="F163" s="25">
        <v>58</v>
      </c>
      <c r="G163" s="25">
        <v>389</v>
      </c>
      <c r="H163" s="25">
        <v>4</v>
      </c>
      <c r="I163" s="25">
        <v>485</v>
      </c>
      <c r="J163" s="25">
        <v>71</v>
      </c>
      <c r="K163" s="25">
        <v>414</v>
      </c>
      <c r="L163" s="25">
        <v>3</v>
      </c>
      <c r="M163" s="25">
        <v>417</v>
      </c>
      <c r="N163" s="25">
        <v>50</v>
      </c>
      <c r="O163" s="25">
        <v>367</v>
      </c>
      <c r="P163" s="25">
        <v>4</v>
      </c>
      <c r="Q163" s="25">
        <v>574</v>
      </c>
      <c r="R163" s="25">
        <v>67</v>
      </c>
      <c r="S163" s="25">
        <v>507</v>
      </c>
      <c r="T163" s="25">
        <v>6</v>
      </c>
      <c r="U163" s="25">
        <v>510</v>
      </c>
      <c r="V163" s="25">
        <v>74</v>
      </c>
      <c r="W163" s="25">
        <v>436</v>
      </c>
      <c r="X163" s="25">
        <f>VLOOKUP(C163,'HERD Expenditures, 2007-2016'!$C$2:$N$630,8,FALSE)</f>
        <v>15439</v>
      </c>
      <c r="Y163" s="25">
        <f>VLOOKUP(C163,'HERD Expenditures, 2007-2016'!$C$2:$N$630,9,FALSE)</f>
        <v>16177</v>
      </c>
      <c r="Z163" s="25">
        <f>VLOOKUP(C163,'HERD Expenditures, 2007-2016'!$C$2:$N$630,10,FALSE)</f>
        <v>20068</v>
      </c>
      <c r="AA163" s="25">
        <f>VLOOKUP(C163,'HERD Expenditures, 2007-2016'!$C$2:$N$630,11,FALSE)</f>
        <v>19955</v>
      </c>
      <c r="AB163" s="25">
        <f>VLOOKUP(C163,'HERD Expenditures, 2007-2016'!$C$2:$N$630,12,FALSE)</f>
        <v>19520</v>
      </c>
      <c r="AC163" s="45">
        <f t="shared" si="3"/>
        <v>5.8918918918918921</v>
      </c>
      <c r="AD163" s="21">
        <v>443427</v>
      </c>
      <c r="AE163" s="21">
        <v>7998994</v>
      </c>
    </row>
    <row r="164" spans="1:31" x14ac:dyDescent="0.25">
      <c r="A164" s="25" t="s">
        <v>101</v>
      </c>
      <c r="B164" s="25" t="s">
        <v>5</v>
      </c>
      <c r="C164" s="25" t="s">
        <v>629</v>
      </c>
      <c r="D164" s="25" t="s">
        <v>748</v>
      </c>
      <c r="E164" s="25">
        <v>4959</v>
      </c>
      <c r="F164" s="25">
        <v>701</v>
      </c>
      <c r="G164" s="25">
        <v>4258</v>
      </c>
      <c r="H164" s="25">
        <v>230</v>
      </c>
      <c r="I164" s="25">
        <v>4656</v>
      </c>
      <c r="J164" s="25">
        <v>708</v>
      </c>
      <c r="K164" s="25">
        <v>3948</v>
      </c>
      <c r="L164" s="25">
        <v>214</v>
      </c>
      <c r="M164" s="25">
        <v>4571</v>
      </c>
      <c r="N164" s="25">
        <v>689</v>
      </c>
      <c r="O164" s="25">
        <v>3882</v>
      </c>
      <c r="P164" s="25">
        <v>253</v>
      </c>
      <c r="Q164" s="25">
        <v>4989</v>
      </c>
      <c r="R164" s="25">
        <v>727</v>
      </c>
      <c r="S164" s="25">
        <v>4262</v>
      </c>
      <c r="T164" s="25">
        <v>248</v>
      </c>
      <c r="U164" s="25">
        <v>5093</v>
      </c>
      <c r="V164" s="25">
        <v>739</v>
      </c>
      <c r="W164" s="25">
        <v>4354</v>
      </c>
      <c r="X164" s="25">
        <f>VLOOKUP(C164,'HERD Expenditures, 2007-2016'!$C$2:$N$630,8,FALSE)</f>
        <v>453779</v>
      </c>
      <c r="Y164" s="25">
        <f>VLOOKUP(C164,'HERD Expenditures, 2007-2016'!$C$2:$N$630,9,FALSE)</f>
        <v>440796</v>
      </c>
      <c r="Z164" s="25">
        <f>VLOOKUP(C164,'HERD Expenditures, 2007-2016'!$C$2:$N$630,10,FALSE)</f>
        <v>428563</v>
      </c>
      <c r="AA164" s="25">
        <f>VLOOKUP(C164,'HERD Expenditures, 2007-2016'!$C$2:$N$630,11,FALSE)</f>
        <v>516229</v>
      </c>
      <c r="AB164" s="25">
        <f>VLOOKUP(C164,'HERD Expenditures, 2007-2016'!$C$2:$N$630,12,FALSE)</f>
        <v>537825</v>
      </c>
      <c r="AC164" s="45">
        <f t="shared" si="3"/>
        <v>5.8917456021650878</v>
      </c>
      <c r="AD164" s="21">
        <v>50155</v>
      </c>
      <c r="AE164" s="21">
        <v>626284</v>
      </c>
    </row>
    <row r="165" spans="1:31" x14ac:dyDescent="0.25">
      <c r="A165" s="25" t="s">
        <v>54</v>
      </c>
      <c r="B165" s="25" t="s">
        <v>5</v>
      </c>
      <c r="C165" s="25" t="s">
        <v>566</v>
      </c>
      <c r="D165" s="25" t="s">
        <v>757</v>
      </c>
      <c r="E165" s="25">
        <v>1803</v>
      </c>
      <c r="F165" s="25">
        <v>300</v>
      </c>
      <c r="G165" s="25">
        <v>1503</v>
      </c>
      <c r="H165" s="25">
        <v>99</v>
      </c>
      <c r="I165" s="25">
        <v>1934</v>
      </c>
      <c r="J165" s="25">
        <v>329</v>
      </c>
      <c r="K165" s="25">
        <v>1605</v>
      </c>
      <c r="L165" s="25">
        <v>108</v>
      </c>
      <c r="M165" s="25">
        <v>2188</v>
      </c>
      <c r="N165" s="25">
        <v>311</v>
      </c>
      <c r="O165" s="25">
        <v>1877</v>
      </c>
      <c r="P165" s="25">
        <v>98</v>
      </c>
      <c r="Q165" s="25">
        <v>1606</v>
      </c>
      <c r="R165" s="25">
        <v>320</v>
      </c>
      <c r="S165" s="25">
        <v>1286</v>
      </c>
      <c r="T165" s="25">
        <v>57</v>
      </c>
      <c r="U165" s="25">
        <v>2152</v>
      </c>
      <c r="V165" s="25">
        <v>313</v>
      </c>
      <c r="W165" s="25">
        <v>1839</v>
      </c>
      <c r="X165" s="25">
        <f>VLOOKUP(C165,'HERD Expenditures, 2007-2016'!$C$2:$N$630,8,FALSE)</f>
        <v>121731</v>
      </c>
      <c r="Y165" s="25">
        <f>VLOOKUP(C165,'HERD Expenditures, 2007-2016'!$C$2:$N$630,9,FALSE)</f>
        <v>108168</v>
      </c>
      <c r="Z165" s="25">
        <f>VLOOKUP(C165,'HERD Expenditures, 2007-2016'!$C$2:$N$630,10,FALSE)</f>
        <v>109922</v>
      </c>
      <c r="AA165" s="25">
        <f>VLOOKUP(C165,'HERD Expenditures, 2007-2016'!$C$2:$N$630,11,FALSE)</f>
        <v>94040</v>
      </c>
      <c r="AB165" s="25">
        <f>VLOOKUP(C165,'HERD Expenditures, 2007-2016'!$C$2:$N$630,12,FALSE)</f>
        <v>121665</v>
      </c>
      <c r="AC165" s="45">
        <f t="shared" si="3"/>
        <v>5.8753993610223638</v>
      </c>
      <c r="AD165" s="21">
        <v>603621</v>
      </c>
      <c r="AE165" s="21">
        <v>3198718</v>
      </c>
    </row>
    <row r="166" spans="1:31" x14ac:dyDescent="0.25">
      <c r="A166" s="25" t="s">
        <v>42</v>
      </c>
      <c r="B166" s="25" t="s">
        <v>5</v>
      </c>
      <c r="C166" s="25" t="s">
        <v>609</v>
      </c>
      <c r="D166" s="25" t="s">
        <v>767</v>
      </c>
      <c r="E166" s="25">
        <v>4027</v>
      </c>
      <c r="F166" s="25">
        <v>554</v>
      </c>
      <c r="G166" s="25">
        <v>3473</v>
      </c>
      <c r="H166" s="25">
        <v>289</v>
      </c>
      <c r="I166" s="25">
        <v>3407</v>
      </c>
      <c r="J166" s="25">
        <v>556</v>
      </c>
      <c r="K166" s="25">
        <v>2851</v>
      </c>
      <c r="L166" s="25">
        <v>252</v>
      </c>
      <c r="M166" s="25">
        <v>3283</v>
      </c>
      <c r="N166" s="25">
        <v>539</v>
      </c>
      <c r="O166" s="25">
        <v>2744</v>
      </c>
      <c r="P166" s="25">
        <v>236</v>
      </c>
      <c r="Q166" s="25">
        <v>3231</v>
      </c>
      <c r="R166" s="25">
        <v>541</v>
      </c>
      <c r="S166" s="25">
        <v>2690</v>
      </c>
      <c r="T166" s="25">
        <v>229</v>
      </c>
      <c r="U166" s="25">
        <v>3878</v>
      </c>
      <c r="V166" s="25">
        <v>567</v>
      </c>
      <c r="W166" s="25">
        <v>3311</v>
      </c>
      <c r="X166" s="25">
        <f>VLOOKUP(C166,'HERD Expenditures, 2007-2016'!$C$2:$N$630,8,FALSE)</f>
        <v>194775</v>
      </c>
      <c r="Y166" s="25">
        <f>VLOOKUP(C166,'HERD Expenditures, 2007-2016'!$C$2:$N$630,9,FALSE)</f>
        <v>190739</v>
      </c>
      <c r="Z166" s="25">
        <f>VLOOKUP(C166,'HERD Expenditures, 2007-2016'!$C$2:$N$630,10,FALSE)</f>
        <v>200199</v>
      </c>
      <c r="AA166" s="25">
        <f>VLOOKUP(C166,'HERD Expenditures, 2007-2016'!$C$2:$N$630,11,FALSE)</f>
        <v>213902</v>
      </c>
      <c r="AB166" s="25">
        <f>VLOOKUP(C166,'HERD Expenditures, 2007-2016'!$C$2:$N$630,12,FALSE)</f>
        <v>214576</v>
      </c>
      <c r="AC166" s="45">
        <f t="shared" si="3"/>
        <v>5.8395061728395063</v>
      </c>
      <c r="AD166" s="21">
        <v>923418</v>
      </c>
      <c r="AE166" s="21">
        <v>4719985</v>
      </c>
    </row>
    <row r="167" spans="1:31" hidden="1" x14ac:dyDescent="0.25">
      <c r="A167" s="25" t="s">
        <v>95</v>
      </c>
      <c r="B167" s="25" t="s">
        <v>2</v>
      </c>
      <c r="C167" s="25" t="s">
        <v>168</v>
      </c>
      <c r="D167" s="25" t="s">
        <v>718</v>
      </c>
      <c r="E167" s="25">
        <v>103</v>
      </c>
      <c r="F167" s="25">
        <v>12</v>
      </c>
      <c r="G167" s="25">
        <v>91</v>
      </c>
      <c r="H167" s="25">
        <v>0</v>
      </c>
      <c r="I167" s="25">
        <v>114</v>
      </c>
      <c r="J167" s="25">
        <v>16</v>
      </c>
      <c r="K167" s="25">
        <v>98</v>
      </c>
      <c r="L167" s="25">
        <v>0</v>
      </c>
      <c r="M167" s="25">
        <v>156</v>
      </c>
      <c r="N167" s="25">
        <v>16</v>
      </c>
      <c r="O167" s="25">
        <v>140</v>
      </c>
      <c r="P167" s="25">
        <v>1</v>
      </c>
      <c r="Q167" s="25">
        <v>97</v>
      </c>
      <c r="R167" s="25">
        <v>8</v>
      </c>
      <c r="S167" s="25">
        <v>89</v>
      </c>
      <c r="T167" s="25">
        <v>1</v>
      </c>
      <c r="U167" s="25">
        <v>82</v>
      </c>
      <c r="V167" s="25">
        <v>12</v>
      </c>
      <c r="W167" s="25">
        <v>70</v>
      </c>
      <c r="X167" s="25">
        <f>VLOOKUP(C167,'HERD Expenditures, 2007-2016'!$C$2:$N$630,8,FALSE)</f>
        <v>6765</v>
      </c>
      <c r="Y167" s="25">
        <f>VLOOKUP(C167,'HERD Expenditures, 2007-2016'!$C$2:$N$630,9,FALSE)</f>
        <v>6769</v>
      </c>
      <c r="Z167" s="25">
        <f>VLOOKUP(C167,'HERD Expenditures, 2007-2016'!$C$2:$N$630,10,FALSE)</f>
        <v>5655</v>
      </c>
      <c r="AA167" s="25">
        <f>VLOOKUP(C167,'HERD Expenditures, 2007-2016'!$C$2:$N$630,11,FALSE)</f>
        <v>4477</v>
      </c>
      <c r="AB167" s="25">
        <f>VLOOKUP(C167,'HERD Expenditures, 2007-2016'!$C$2:$N$630,12,FALSE)</f>
        <v>6947</v>
      </c>
      <c r="AC167" s="45">
        <f t="shared" si="3"/>
        <v>5.833333333333333</v>
      </c>
      <c r="AD167" s="21">
        <v>1139580</v>
      </c>
      <c r="AE167" s="21">
        <v>2239817</v>
      </c>
    </row>
    <row r="168" spans="1:31" x14ac:dyDescent="0.25">
      <c r="A168" s="25" t="s">
        <v>23</v>
      </c>
      <c r="B168" s="25" t="s">
        <v>2</v>
      </c>
      <c r="C168" s="25" t="s">
        <v>521</v>
      </c>
      <c r="D168" s="25" t="s">
        <v>736</v>
      </c>
      <c r="E168" s="25">
        <v>937</v>
      </c>
      <c r="F168" s="25">
        <v>192</v>
      </c>
      <c r="G168" s="25">
        <v>745</v>
      </c>
      <c r="H168" s="25">
        <v>23</v>
      </c>
      <c r="I168" s="25">
        <v>1044</v>
      </c>
      <c r="J168" s="25">
        <v>158</v>
      </c>
      <c r="K168" s="25">
        <v>886</v>
      </c>
      <c r="L168" s="25">
        <v>20</v>
      </c>
      <c r="M168" s="25">
        <v>973</v>
      </c>
      <c r="N168" s="25">
        <v>176</v>
      </c>
      <c r="O168" s="25">
        <v>797</v>
      </c>
      <c r="P168" s="25">
        <v>18</v>
      </c>
      <c r="Q168" s="25">
        <v>986</v>
      </c>
      <c r="R168" s="25">
        <v>186</v>
      </c>
      <c r="S168" s="25">
        <v>800</v>
      </c>
      <c r="T168" s="25">
        <v>18</v>
      </c>
      <c r="U168" s="25">
        <v>1382</v>
      </c>
      <c r="V168" s="25">
        <v>203</v>
      </c>
      <c r="W168" s="25">
        <v>1179</v>
      </c>
      <c r="X168" s="25">
        <f>VLOOKUP(C168,'HERD Expenditures, 2007-2016'!$C$2:$N$630,8,FALSE)</f>
        <v>36935</v>
      </c>
      <c r="Y168" s="25">
        <f>VLOOKUP(C168,'HERD Expenditures, 2007-2016'!$C$2:$N$630,9,FALSE)</f>
        <v>36613</v>
      </c>
      <c r="Z168" s="25">
        <f>VLOOKUP(C168,'HERD Expenditures, 2007-2016'!$C$2:$N$630,10,FALSE)</f>
        <v>35945</v>
      </c>
      <c r="AA168" s="25">
        <f>VLOOKUP(C168,'HERD Expenditures, 2007-2016'!$C$2:$N$630,11,FALSE)</f>
        <v>40442</v>
      </c>
      <c r="AB168" s="25">
        <f>VLOOKUP(C168,'HERD Expenditures, 2007-2016'!$C$2:$N$630,12,FALSE)</f>
        <v>45518</v>
      </c>
      <c r="AC168" s="45">
        <f t="shared" si="3"/>
        <v>5.8078817733990151</v>
      </c>
      <c r="AD168" s="21">
        <v>27673</v>
      </c>
      <c r="AE168" s="21">
        <v>267999</v>
      </c>
    </row>
    <row r="169" spans="1:31" hidden="1" x14ac:dyDescent="0.25">
      <c r="A169" s="25" t="s">
        <v>99</v>
      </c>
      <c r="B169" s="25" t="s">
        <v>5</v>
      </c>
      <c r="C169" s="25" t="s">
        <v>312</v>
      </c>
      <c r="D169" s="25" t="s">
        <v>899</v>
      </c>
      <c r="E169" s="25">
        <v>315</v>
      </c>
      <c r="F169" s="25">
        <v>26</v>
      </c>
      <c r="G169" s="25">
        <v>289</v>
      </c>
      <c r="H169" s="25">
        <v>1</v>
      </c>
      <c r="I169" s="25">
        <v>295</v>
      </c>
      <c r="J169" s="25">
        <v>37</v>
      </c>
      <c r="K169" s="25">
        <v>258</v>
      </c>
      <c r="L169" s="25">
        <v>0</v>
      </c>
      <c r="M169" s="25">
        <v>264</v>
      </c>
      <c r="N169" s="25">
        <v>36</v>
      </c>
      <c r="O169" s="25">
        <v>228</v>
      </c>
      <c r="P169" s="25">
        <v>1</v>
      </c>
      <c r="Q169" s="25">
        <v>236</v>
      </c>
      <c r="R169" s="25">
        <v>37</v>
      </c>
      <c r="S169" s="25">
        <v>199</v>
      </c>
      <c r="T169" s="25">
        <v>0</v>
      </c>
      <c r="U169" s="25">
        <v>224</v>
      </c>
      <c r="V169" s="25">
        <v>33</v>
      </c>
      <c r="W169" s="25">
        <v>191</v>
      </c>
      <c r="X169" s="25">
        <f>VLOOKUP(C169,'HERD Expenditures, 2007-2016'!$C$2:$N$630,8,FALSE)</f>
        <v>10896</v>
      </c>
      <c r="Y169" s="25">
        <f>VLOOKUP(C169,'HERD Expenditures, 2007-2016'!$C$2:$N$630,9,FALSE)</f>
        <v>7844</v>
      </c>
      <c r="Z169" s="25">
        <f>VLOOKUP(C169,'HERD Expenditures, 2007-2016'!$C$2:$N$630,10,FALSE)</f>
        <v>6239</v>
      </c>
      <c r="AA169" s="25">
        <f>VLOOKUP(C169,'HERD Expenditures, 2007-2016'!$C$2:$N$630,11,FALSE)</f>
        <v>6817</v>
      </c>
      <c r="AB169" s="25">
        <f>VLOOKUP(C169,'HERD Expenditures, 2007-2016'!$C$2:$N$630,12,FALSE)</f>
        <v>5600</v>
      </c>
      <c r="AC169" s="45">
        <f t="shared" si="3"/>
        <v>5.7878787878787881</v>
      </c>
      <c r="AD169" s="21">
        <v>104560</v>
      </c>
      <c r="AE169" s="21">
        <v>10239710</v>
      </c>
    </row>
    <row r="170" spans="1:31" x14ac:dyDescent="0.25">
      <c r="A170" s="25" t="s">
        <v>85</v>
      </c>
      <c r="B170" s="25" t="s">
        <v>5</v>
      </c>
      <c r="C170" s="25" t="s">
        <v>657</v>
      </c>
      <c r="D170" s="25" t="s">
        <v>715</v>
      </c>
      <c r="E170" s="25">
        <v>8712</v>
      </c>
      <c r="F170" s="25">
        <v>1355</v>
      </c>
      <c r="G170" s="25">
        <v>7357</v>
      </c>
      <c r="H170" s="25">
        <v>664</v>
      </c>
      <c r="I170" s="25">
        <v>8599</v>
      </c>
      <c r="J170" s="25">
        <v>1285</v>
      </c>
      <c r="K170" s="25">
        <v>7314</v>
      </c>
      <c r="L170" s="25">
        <v>612</v>
      </c>
      <c r="M170" s="25">
        <v>8737</v>
      </c>
      <c r="N170" s="25">
        <v>1387</v>
      </c>
      <c r="O170" s="25">
        <v>7350</v>
      </c>
      <c r="P170" s="25">
        <v>608</v>
      </c>
      <c r="Q170" s="25">
        <v>8579</v>
      </c>
      <c r="R170" s="25">
        <v>1364</v>
      </c>
      <c r="S170" s="25">
        <v>7215</v>
      </c>
      <c r="T170" s="25">
        <v>592</v>
      </c>
      <c r="U170" s="25">
        <v>8503</v>
      </c>
      <c r="V170" s="25">
        <v>1263</v>
      </c>
      <c r="W170" s="25">
        <v>7240</v>
      </c>
      <c r="X170" s="25">
        <f>VLOOKUP(C170,'HERD Expenditures, 2007-2016'!$C$2:$N$630,8,FALSE)</f>
        <v>688905</v>
      </c>
      <c r="Y170" s="25">
        <f>VLOOKUP(C170,'HERD Expenditures, 2007-2016'!$C$2:$N$630,9,FALSE)</f>
        <v>730488</v>
      </c>
      <c r="Z170" s="25">
        <f>VLOOKUP(C170,'HERD Expenditures, 2007-2016'!$C$2:$N$630,10,FALSE)</f>
        <v>725550</v>
      </c>
      <c r="AA170" s="25">
        <f>VLOOKUP(C170,'HERD Expenditures, 2007-2016'!$C$2:$N$630,11,FALSE)</f>
        <v>765370</v>
      </c>
      <c r="AB170" s="25">
        <f>VLOOKUP(C170,'HERD Expenditures, 2007-2016'!$C$2:$N$630,12,FALSE)</f>
        <v>790706</v>
      </c>
      <c r="AC170" s="45">
        <f t="shared" si="3"/>
        <v>5.7323832145684879</v>
      </c>
      <c r="AD170" s="21">
        <v>294127</v>
      </c>
      <c r="AE170" s="21">
        <v>4719985</v>
      </c>
    </row>
    <row r="171" spans="1:31" hidden="1" x14ac:dyDescent="0.25">
      <c r="A171" s="25" t="s">
        <v>8</v>
      </c>
      <c r="B171" s="25" t="s">
        <v>5</v>
      </c>
      <c r="C171" s="25" t="s">
        <v>365</v>
      </c>
      <c r="D171" s="25" t="s">
        <v>717</v>
      </c>
      <c r="E171" s="25">
        <v>530</v>
      </c>
      <c r="F171" s="25">
        <v>99</v>
      </c>
      <c r="G171" s="25">
        <v>431</v>
      </c>
      <c r="H171" s="25">
        <v>29</v>
      </c>
      <c r="I171" s="25">
        <v>475</v>
      </c>
      <c r="J171" s="25">
        <v>66</v>
      </c>
      <c r="K171" s="25">
        <v>409</v>
      </c>
      <c r="L171" s="25">
        <v>25</v>
      </c>
      <c r="M171" s="25">
        <v>597</v>
      </c>
      <c r="N171" s="25">
        <v>69</v>
      </c>
      <c r="O171" s="25">
        <v>528</v>
      </c>
      <c r="P171" s="25">
        <v>17</v>
      </c>
      <c r="Q171" s="25">
        <v>269</v>
      </c>
      <c r="R171" s="25">
        <v>63</v>
      </c>
      <c r="S171" s="25">
        <v>206</v>
      </c>
      <c r="T171" s="25">
        <v>7</v>
      </c>
      <c r="U171" s="25">
        <v>315</v>
      </c>
      <c r="V171" s="25">
        <v>47</v>
      </c>
      <c r="W171" s="25">
        <v>268</v>
      </c>
      <c r="X171" s="25">
        <f>VLOOKUP(C171,'HERD Expenditures, 2007-2016'!$C$2:$N$630,8,FALSE)</f>
        <v>19356</v>
      </c>
      <c r="Y171" s="25">
        <f>VLOOKUP(C171,'HERD Expenditures, 2007-2016'!$C$2:$N$630,9,FALSE)</f>
        <v>20869</v>
      </c>
      <c r="Z171" s="25">
        <f>VLOOKUP(C171,'HERD Expenditures, 2007-2016'!$C$2:$N$630,10,FALSE)</f>
        <v>18618</v>
      </c>
      <c r="AA171" s="25">
        <f>VLOOKUP(C171,'HERD Expenditures, 2007-2016'!$C$2:$N$630,11,FALSE)</f>
        <v>12061</v>
      </c>
      <c r="AB171" s="25">
        <f>VLOOKUP(C171,'HERD Expenditures, 2007-2016'!$C$2:$N$630,12,FALSE)</f>
        <v>13460</v>
      </c>
      <c r="AC171" s="45">
        <f t="shared" si="3"/>
        <v>5.7021276595744679</v>
      </c>
      <c r="AD171" s="21" t="e">
        <v>#N/A</v>
      </c>
      <c r="AE171" s="21">
        <v>219881</v>
      </c>
    </row>
    <row r="172" spans="1:31" x14ac:dyDescent="0.25">
      <c r="A172" s="25" t="s">
        <v>42</v>
      </c>
      <c r="B172" s="25" t="s">
        <v>2</v>
      </c>
      <c r="C172" s="25" t="s">
        <v>649</v>
      </c>
      <c r="D172" s="25" t="s">
        <v>723</v>
      </c>
      <c r="E172" s="25">
        <v>6835</v>
      </c>
      <c r="F172" s="25">
        <v>840</v>
      </c>
      <c r="G172" s="25">
        <v>5995</v>
      </c>
      <c r="H172" s="25">
        <v>1414</v>
      </c>
      <c r="I172" s="25">
        <v>7197</v>
      </c>
      <c r="J172" s="25">
        <v>975</v>
      </c>
      <c r="K172" s="25">
        <v>6222</v>
      </c>
      <c r="L172" s="25">
        <v>1436</v>
      </c>
      <c r="M172" s="25">
        <v>7052</v>
      </c>
      <c r="N172" s="25">
        <v>893</v>
      </c>
      <c r="O172" s="25">
        <v>6159</v>
      </c>
      <c r="P172" s="25">
        <v>1302</v>
      </c>
      <c r="Q172" s="25">
        <v>7464</v>
      </c>
      <c r="R172" s="25">
        <v>1160</v>
      </c>
      <c r="S172" s="25">
        <v>6304</v>
      </c>
      <c r="T172" s="25">
        <v>1488</v>
      </c>
      <c r="U172" s="25">
        <v>7573</v>
      </c>
      <c r="V172" s="25">
        <v>1131</v>
      </c>
      <c r="W172" s="25">
        <v>6442</v>
      </c>
      <c r="X172" s="25">
        <f>VLOOKUP(C172,'HERD Expenditures, 2007-2016'!$C$2:$N$630,8,FALSE)</f>
        <v>799432</v>
      </c>
      <c r="Y172" s="25">
        <f>VLOOKUP(C172,'HERD Expenditures, 2007-2016'!$C$2:$N$630,9,FALSE)</f>
        <v>1012766</v>
      </c>
      <c r="Z172" s="25">
        <f>VLOOKUP(C172,'HERD Expenditures, 2007-2016'!$C$2:$N$630,10,FALSE)</f>
        <v>933975</v>
      </c>
      <c r="AA172" s="25">
        <f>VLOOKUP(C172,'HERD Expenditures, 2007-2016'!$C$2:$N$630,11,FALSE)</f>
        <v>1013753</v>
      </c>
      <c r="AB172" s="25">
        <f>VLOOKUP(C172,'HERD Expenditures, 2007-2016'!$C$2:$N$630,12,FALSE)</f>
        <v>1077253</v>
      </c>
      <c r="AC172" s="45">
        <f t="shared" si="3"/>
        <v>5.6958443854995577</v>
      </c>
      <c r="AD172" s="21">
        <v>8123112</v>
      </c>
      <c r="AE172" s="21">
        <v>3558619</v>
      </c>
    </row>
    <row r="173" spans="1:31" x14ac:dyDescent="0.25">
      <c r="A173" s="25" t="s">
        <v>40</v>
      </c>
      <c r="B173" s="25" t="s">
        <v>2</v>
      </c>
      <c r="C173" s="25" t="s">
        <v>656</v>
      </c>
      <c r="D173" s="25" t="s">
        <v>719</v>
      </c>
      <c r="E173" s="25">
        <v>6394</v>
      </c>
      <c r="F173" s="25">
        <v>1123</v>
      </c>
      <c r="G173" s="25">
        <v>5271</v>
      </c>
      <c r="H173" s="25">
        <v>96</v>
      </c>
      <c r="I173" s="25">
        <v>7201</v>
      </c>
      <c r="J173" s="25">
        <v>1326</v>
      </c>
      <c r="K173" s="25">
        <v>5875</v>
      </c>
      <c r="L173" s="25">
        <v>421</v>
      </c>
      <c r="M173" s="25">
        <v>6806</v>
      </c>
      <c r="N173" s="25">
        <v>1156</v>
      </c>
      <c r="O173" s="25">
        <v>5650</v>
      </c>
      <c r="P173" s="25">
        <v>299</v>
      </c>
      <c r="Q173" s="25">
        <v>7478</v>
      </c>
      <c r="R173" s="25">
        <v>1189</v>
      </c>
      <c r="S173" s="25">
        <v>6289</v>
      </c>
      <c r="T173" s="25">
        <v>1272</v>
      </c>
      <c r="U173" s="25">
        <v>8425</v>
      </c>
      <c r="V173" s="25">
        <v>1259</v>
      </c>
      <c r="W173" s="25">
        <v>7166</v>
      </c>
      <c r="X173" s="25">
        <f>VLOOKUP(C173,'HERD Expenditures, 2007-2016'!$C$2:$N$630,8,FALSE)</f>
        <v>656555</v>
      </c>
      <c r="Y173" s="25">
        <f>VLOOKUP(C173,'HERD Expenditures, 2007-2016'!$C$2:$N$630,9,FALSE)</f>
        <v>788784</v>
      </c>
      <c r="Z173" s="25">
        <f>VLOOKUP(C173,'HERD Expenditures, 2007-2016'!$C$2:$N$630,10,FALSE)</f>
        <v>772840</v>
      </c>
      <c r="AA173" s="25">
        <f>VLOOKUP(C173,'HERD Expenditures, 2007-2016'!$C$2:$N$630,11,FALSE)</f>
        <v>803004</v>
      </c>
      <c r="AB173" s="25">
        <f>VLOOKUP(C173,'HERD Expenditures, 2007-2016'!$C$2:$N$630,12,FALSE)</f>
        <v>881765</v>
      </c>
      <c r="AC173" s="45">
        <f t="shared" si="3"/>
        <v>5.6918189038919778</v>
      </c>
      <c r="AD173" s="21">
        <v>80890</v>
      </c>
      <c r="AE173" s="21">
        <v>1634391</v>
      </c>
    </row>
    <row r="174" spans="1:31" x14ac:dyDescent="0.25">
      <c r="A174" s="25" t="s">
        <v>23</v>
      </c>
      <c r="B174" s="25" t="s">
        <v>5</v>
      </c>
      <c r="C174" s="25" t="s">
        <v>504</v>
      </c>
      <c r="D174" s="25" t="s">
        <v>822</v>
      </c>
      <c r="E174" s="25">
        <v>846</v>
      </c>
      <c r="F174" s="25">
        <v>108</v>
      </c>
      <c r="G174" s="25">
        <v>738</v>
      </c>
      <c r="H174" s="25">
        <v>34</v>
      </c>
      <c r="I174" s="25">
        <v>767</v>
      </c>
      <c r="J174" s="25">
        <v>85</v>
      </c>
      <c r="K174" s="25">
        <v>682</v>
      </c>
      <c r="L174" s="25">
        <v>33</v>
      </c>
      <c r="M174" s="25">
        <v>782</v>
      </c>
      <c r="N174" s="25">
        <v>124</v>
      </c>
      <c r="O174" s="25">
        <v>658</v>
      </c>
      <c r="P174" s="25">
        <v>32</v>
      </c>
      <c r="Q174" s="25">
        <v>1197</v>
      </c>
      <c r="R174" s="25">
        <v>146</v>
      </c>
      <c r="S174" s="25">
        <v>1051</v>
      </c>
      <c r="T174" s="25">
        <v>34</v>
      </c>
      <c r="U174" s="25">
        <v>1136</v>
      </c>
      <c r="V174" s="25">
        <v>170</v>
      </c>
      <c r="W174" s="25">
        <v>966</v>
      </c>
      <c r="X174" s="25">
        <f>VLOOKUP(C174,'HERD Expenditures, 2007-2016'!$C$2:$N$630,8,FALSE)</f>
        <v>81000</v>
      </c>
      <c r="Y174" s="25">
        <f>VLOOKUP(C174,'HERD Expenditures, 2007-2016'!$C$2:$N$630,9,FALSE)</f>
        <v>76005</v>
      </c>
      <c r="Z174" s="25">
        <f>VLOOKUP(C174,'HERD Expenditures, 2007-2016'!$C$2:$N$630,10,FALSE)</f>
        <v>71382</v>
      </c>
      <c r="AA174" s="25">
        <f>VLOOKUP(C174,'HERD Expenditures, 2007-2016'!$C$2:$N$630,11,FALSE)</f>
        <v>79895</v>
      </c>
      <c r="AB174" s="25">
        <f>VLOOKUP(C174,'HERD Expenditures, 2007-2016'!$C$2:$N$630,12,FALSE)</f>
        <v>85192</v>
      </c>
      <c r="AC174" s="45">
        <f t="shared" si="3"/>
        <v>5.6823529411764708</v>
      </c>
      <c r="AD174" s="21">
        <v>275443</v>
      </c>
      <c r="AE174" s="21">
        <v>1003113</v>
      </c>
    </row>
    <row r="175" spans="1:31" hidden="1" x14ac:dyDescent="0.25">
      <c r="A175" s="25" t="s">
        <v>12</v>
      </c>
      <c r="B175" s="25" t="s">
        <v>5</v>
      </c>
      <c r="C175" s="25" t="s">
        <v>443</v>
      </c>
      <c r="D175" s="25" t="s">
        <v>852</v>
      </c>
      <c r="E175" s="25">
        <v>529</v>
      </c>
      <c r="F175" s="25">
        <v>129</v>
      </c>
      <c r="G175" s="25">
        <v>400</v>
      </c>
      <c r="H175" s="25">
        <v>5</v>
      </c>
      <c r="I175" s="25">
        <v>605</v>
      </c>
      <c r="J175" s="25">
        <v>103</v>
      </c>
      <c r="K175" s="25">
        <v>502</v>
      </c>
      <c r="L175" s="25">
        <v>1</v>
      </c>
      <c r="M175" s="25">
        <v>590</v>
      </c>
      <c r="N175" s="25">
        <v>118</v>
      </c>
      <c r="O175" s="25">
        <v>472</v>
      </c>
      <c r="P175" s="25">
        <v>2</v>
      </c>
      <c r="Q175" s="25">
        <v>531</v>
      </c>
      <c r="R175" s="25">
        <v>90</v>
      </c>
      <c r="S175" s="25">
        <v>441</v>
      </c>
      <c r="T175" s="25">
        <v>1</v>
      </c>
      <c r="U175" s="25">
        <v>560</v>
      </c>
      <c r="V175" s="25">
        <v>84</v>
      </c>
      <c r="W175" s="25">
        <v>476</v>
      </c>
      <c r="X175" s="25">
        <f>VLOOKUP(C175,'HERD Expenditures, 2007-2016'!$C$2:$N$630,8,FALSE)</f>
        <v>37875</v>
      </c>
      <c r="Y175" s="25">
        <f>VLOOKUP(C175,'HERD Expenditures, 2007-2016'!$C$2:$N$630,9,FALSE)</f>
        <v>32499</v>
      </c>
      <c r="Z175" s="25">
        <f>VLOOKUP(C175,'HERD Expenditures, 2007-2016'!$C$2:$N$630,10,FALSE)</f>
        <v>48338</v>
      </c>
      <c r="AA175" s="25">
        <f>VLOOKUP(C175,'HERD Expenditures, 2007-2016'!$C$2:$N$630,11,FALSE)</f>
        <v>26265</v>
      </c>
      <c r="AB175" s="25">
        <f>VLOOKUP(C175,'HERD Expenditures, 2007-2016'!$C$2:$N$630,12,FALSE)</f>
        <v>19598</v>
      </c>
      <c r="AC175" s="45">
        <f t="shared" si="3"/>
        <v>5.666666666666667</v>
      </c>
      <c r="AD175" s="21">
        <v>2421578</v>
      </c>
      <c r="AE175" s="21">
        <v>3167329</v>
      </c>
    </row>
    <row r="176" spans="1:31" x14ac:dyDescent="0.25">
      <c r="A176" s="25" t="s">
        <v>35</v>
      </c>
      <c r="B176" s="25" t="s">
        <v>2</v>
      </c>
      <c r="C176" s="25" t="s">
        <v>654</v>
      </c>
      <c r="D176" s="25" t="s">
        <v>722</v>
      </c>
      <c r="E176" s="25">
        <v>8854</v>
      </c>
      <c r="F176" s="25">
        <v>1211</v>
      </c>
      <c r="G176" s="25">
        <v>7643</v>
      </c>
      <c r="H176" s="25">
        <v>688</v>
      </c>
      <c r="I176" s="25">
        <v>9237</v>
      </c>
      <c r="J176" s="25">
        <v>1118</v>
      </c>
      <c r="K176" s="25">
        <v>8119</v>
      </c>
      <c r="L176" s="25">
        <v>714</v>
      </c>
      <c r="M176" s="25">
        <v>8699</v>
      </c>
      <c r="N176" s="25">
        <v>1183</v>
      </c>
      <c r="O176" s="25">
        <v>7516</v>
      </c>
      <c r="P176" s="25">
        <v>681</v>
      </c>
      <c r="Q176" s="25">
        <v>7684</v>
      </c>
      <c r="R176" s="25">
        <v>1174</v>
      </c>
      <c r="S176" s="25">
        <v>6510</v>
      </c>
      <c r="T176" s="25">
        <v>623</v>
      </c>
      <c r="U176" s="25">
        <v>7947</v>
      </c>
      <c r="V176" s="25">
        <v>1196</v>
      </c>
      <c r="W176" s="25">
        <v>6751</v>
      </c>
      <c r="X176" s="25">
        <f>VLOOKUP(C176,'HERD Expenditures, 2007-2016'!$C$2:$N$630,8,FALSE)</f>
        <v>631078</v>
      </c>
      <c r="Y176" s="25">
        <f>VLOOKUP(C176,'HERD Expenditures, 2007-2016'!$C$2:$N$630,9,FALSE)</f>
        <v>639781</v>
      </c>
      <c r="Z176" s="25">
        <f>VLOOKUP(C176,'HERD Expenditures, 2007-2016'!$C$2:$N$630,10,FALSE)</f>
        <v>645333</v>
      </c>
      <c r="AA176" s="25">
        <f>VLOOKUP(C176,'HERD Expenditures, 2007-2016'!$C$2:$N$630,11,FALSE)</f>
        <v>656167</v>
      </c>
      <c r="AB176" s="25">
        <f>VLOOKUP(C176,'HERD Expenditures, 2007-2016'!$C$2:$N$630,12,FALSE)</f>
        <v>713491</v>
      </c>
      <c r="AC176" s="45">
        <f t="shared" si="3"/>
        <v>5.6446488294314383</v>
      </c>
      <c r="AD176" s="21">
        <v>8123112</v>
      </c>
      <c r="AE176" s="21">
        <v>7998994</v>
      </c>
    </row>
    <row r="177" spans="1:31" hidden="1" x14ac:dyDescent="0.25">
      <c r="A177" s="25" t="s">
        <v>151</v>
      </c>
      <c r="B177" s="25" t="s">
        <v>5</v>
      </c>
      <c r="C177" s="25" t="s">
        <v>204</v>
      </c>
      <c r="D177" s="25" t="s">
        <v>718</v>
      </c>
      <c r="E177" s="25">
        <v>0</v>
      </c>
      <c r="F177" s="25">
        <v>0</v>
      </c>
      <c r="G177" s="25">
        <v>0</v>
      </c>
      <c r="H177" s="25">
        <v>0</v>
      </c>
      <c r="I177" s="25">
        <v>92</v>
      </c>
      <c r="J177" s="25">
        <v>17</v>
      </c>
      <c r="K177" s="25">
        <v>75</v>
      </c>
      <c r="L177" s="25">
        <v>17</v>
      </c>
      <c r="M177" s="25">
        <v>102</v>
      </c>
      <c r="N177" s="25">
        <v>16</v>
      </c>
      <c r="O177" s="25">
        <v>86</v>
      </c>
      <c r="P177" s="25">
        <v>25</v>
      </c>
      <c r="Q177" s="25">
        <v>67</v>
      </c>
      <c r="R177" s="25">
        <v>11</v>
      </c>
      <c r="S177" s="25">
        <v>56</v>
      </c>
      <c r="T177" s="25">
        <v>10</v>
      </c>
      <c r="U177" s="25">
        <v>106</v>
      </c>
      <c r="V177" s="25">
        <v>16</v>
      </c>
      <c r="W177" s="25">
        <v>90</v>
      </c>
      <c r="X177" s="25">
        <f>VLOOKUP(C177,'HERD Expenditures, 2007-2016'!$C$2:$N$630,8,FALSE)</f>
        <v>1739</v>
      </c>
      <c r="Y177" s="25">
        <f>VLOOKUP(C177,'HERD Expenditures, 2007-2016'!$C$2:$N$630,9,FALSE)</f>
        <v>1422</v>
      </c>
      <c r="Z177" s="25">
        <f>VLOOKUP(C177,'HERD Expenditures, 2007-2016'!$C$2:$N$630,10,FALSE)</f>
        <v>1761</v>
      </c>
      <c r="AA177" s="25">
        <f>VLOOKUP(C177,'HERD Expenditures, 2007-2016'!$C$2:$N$630,11,FALSE)</f>
        <v>1497</v>
      </c>
      <c r="AB177" s="25">
        <f>VLOOKUP(C177,'HERD Expenditures, 2007-2016'!$C$2:$N$630,12,FALSE)</f>
        <v>1927</v>
      </c>
      <c r="AC177" s="45">
        <f t="shared" si="3"/>
        <v>5.625</v>
      </c>
      <c r="AD177" s="21">
        <v>603621</v>
      </c>
      <c r="AE177" s="21">
        <v>3198718</v>
      </c>
    </row>
    <row r="178" spans="1:31" x14ac:dyDescent="0.25">
      <c r="A178" s="25" t="s">
        <v>8</v>
      </c>
      <c r="B178" s="25" t="s">
        <v>5</v>
      </c>
      <c r="C178" s="25" t="s">
        <v>496</v>
      </c>
      <c r="D178" s="25" t="s">
        <v>824</v>
      </c>
      <c r="E178" s="25">
        <v>778</v>
      </c>
      <c r="F178" s="25">
        <v>140</v>
      </c>
      <c r="G178" s="25">
        <v>638</v>
      </c>
      <c r="H178" s="25">
        <v>43</v>
      </c>
      <c r="I178" s="25">
        <v>1075</v>
      </c>
      <c r="J178" s="25">
        <v>160</v>
      </c>
      <c r="K178" s="25">
        <v>915</v>
      </c>
      <c r="L178" s="25">
        <v>43</v>
      </c>
      <c r="M178" s="25">
        <v>927</v>
      </c>
      <c r="N178" s="25">
        <v>155</v>
      </c>
      <c r="O178" s="25">
        <v>772</v>
      </c>
      <c r="P178" s="25">
        <v>39</v>
      </c>
      <c r="Q178" s="25">
        <v>878</v>
      </c>
      <c r="R178" s="25">
        <v>148</v>
      </c>
      <c r="S178" s="25">
        <v>730</v>
      </c>
      <c r="T178" s="25">
        <v>32</v>
      </c>
      <c r="U178" s="25">
        <v>1012</v>
      </c>
      <c r="V178" s="25">
        <v>153</v>
      </c>
      <c r="W178" s="25">
        <v>859</v>
      </c>
      <c r="X178" s="25">
        <f>VLOOKUP(C178,'HERD Expenditures, 2007-2016'!$C$2:$N$630,8,FALSE)</f>
        <v>38588</v>
      </c>
      <c r="Y178" s="25">
        <f>VLOOKUP(C178,'HERD Expenditures, 2007-2016'!$C$2:$N$630,9,FALSE)</f>
        <v>40397</v>
      </c>
      <c r="Z178" s="25">
        <f>VLOOKUP(C178,'HERD Expenditures, 2007-2016'!$C$2:$N$630,10,FALSE)</f>
        <v>39065</v>
      </c>
      <c r="AA178" s="25">
        <f>VLOOKUP(C178,'HERD Expenditures, 2007-2016'!$C$2:$N$630,11,FALSE)</f>
        <v>35842</v>
      </c>
      <c r="AB178" s="25">
        <f>VLOOKUP(C178,'HERD Expenditures, 2007-2016'!$C$2:$N$630,12,FALSE)</f>
        <v>35756</v>
      </c>
      <c r="AC178" s="45">
        <f t="shared" si="3"/>
        <v>5.6143790849673199</v>
      </c>
      <c r="AD178" s="21">
        <v>773940</v>
      </c>
      <c r="AE178" s="21">
        <v>10239710</v>
      </c>
    </row>
    <row r="179" spans="1:31" hidden="1" x14ac:dyDescent="0.25">
      <c r="A179" s="25" t="s">
        <v>27</v>
      </c>
      <c r="B179" s="25" t="s">
        <v>5</v>
      </c>
      <c r="C179" s="25" t="s">
        <v>389</v>
      </c>
      <c r="D179" s="25" t="s">
        <v>744</v>
      </c>
      <c r="E179" s="25">
        <v>363</v>
      </c>
      <c r="F179" s="25">
        <v>52</v>
      </c>
      <c r="G179" s="25">
        <v>311</v>
      </c>
      <c r="H179" s="25">
        <v>0</v>
      </c>
      <c r="I179" s="25">
        <v>383</v>
      </c>
      <c r="J179" s="25">
        <v>45</v>
      </c>
      <c r="K179" s="25">
        <v>338</v>
      </c>
      <c r="L179" s="25">
        <v>0</v>
      </c>
      <c r="M179" s="25">
        <v>557</v>
      </c>
      <c r="N179" s="25">
        <v>53</v>
      </c>
      <c r="O179" s="25">
        <v>504</v>
      </c>
      <c r="P179" s="25">
        <v>0</v>
      </c>
      <c r="Q179" s="25">
        <v>579</v>
      </c>
      <c r="R179" s="25">
        <v>53</v>
      </c>
      <c r="S179" s="25">
        <v>526</v>
      </c>
      <c r="T179" s="25">
        <v>0</v>
      </c>
      <c r="U179" s="25">
        <v>377</v>
      </c>
      <c r="V179" s="25">
        <v>57</v>
      </c>
      <c r="W179" s="25">
        <v>320</v>
      </c>
      <c r="X179" s="25">
        <f>VLOOKUP(C179,'HERD Expenditures, 2007-2016'!$C$2:$N$630,8,FALSE)</f>
        <v>9303</v>
      </c>
      <c r="Y179" s="25">
        <f>VLOOKUP(C179,'HERD Expenditures, 2007-2016'!$C$2:$N$630,9,FALSE)</f>
        <v>11942</v>
      </c>
      <c r="Z179" s="25">
        <f>VLOOKUP(C179,'HERD Expenditures, 2007-2016'!$C$2:$N$630,10,FALSE)</f>
        <v>13582</v>
      </c>
      <c r="AA179" s="25">
        <f>VLOOKUP(C179,'HERD Expenditures, 2007-2016'!$C$2:$N$630,11,FALSE)</f>
        <v>15317</v>
      </c>
      <c r="AB179" s="25">
        <f>VLOOKUP(C179,'HERD Expenditures, 2007-2016'!$C$2:$N$630,12,FALSE)</f>
        <v>10771</v>
      </c>
      <c r="AC179" s="45">
        <f t="shared" si="3"/>
        <v>5.6140350877192979</v>
      </c>
      <c r="AD179" s="21">
        <v>79217</v>
      </c>
      <c r="AE179" s="21">
        <v>7998994</v>
      </c>
    </row>
    <row r="180" spans="1:31" x14ac:dyDescent="0.25">
      <c r="A180" s="25" t="s">
        <v>95</v>
      </c>
      <c r="B180" s="25" t="s">
        <v>2</v>
      </c>
      <c r="C180" s="25" t="s">
        <v>569</v>
      </c>
      <c r="D180" s="25" t="s">
        <v>718</v>
      </c>
      <c r="E180" s="25">
        <v>1817</v>
      </c>
      <c r="F180" s="25">
        <v>340</v>
      </c>
      <c r="G180" s="25">
        <v>1477</v>
      </c>
      <c r="H180" s="25">
        <v>136</v>
      </c>
      <c r="I180" s="25">
        <v>2066</v>
      </c>
      <c r="J180" s="25">
        <v>387</v>
      </c>
      <c r="K180" s="25">
        <v>1679</v>
      </c>
      <c r="L180" s="25">
        <v>146</v>
      </c>
      <c r="M180" s="25">
        <v>1998</v>
      </c>
      <c r="N180" s="25">
        <v>344</v>
      </c>
      <c r="O180" s="25">
        <v>1654</v>
      </c>
      <c r="P180" s="25">
        <v>121</v>
      </c>
      <c r="Q180" s="25">
        <v>2168</v>
      </c>
      <c r="R180" s="25">
        <v>307</v>
      </c>
      <c r="S180" s="25">
        <v>1861</v>
      </c>
      <c r="T180" s="25">
        <v>128</v>
      </c>
      <c r="U180" s="25">
        <v>2281</v>
      </c>
      <c r="V180" s="25">
        <v>345</v>
      </c>
      <c r="W180" s="25">
        <v>1936</v>
      </c>
      <c r="X180" s="25">
        <f>VLOOKUP(C180,'HERD Expenditures, 2007-2016'!$C$2:$N$630,8,FALSE)</f>
        <v>180308</v>
      </c>
      <c r="Y180" s="25">
        <f>VLOOKUP(C180,'HERD Expenditures, 2007-2016'!$C$2:$N$630,9,FALSE)</f>
        <v>178995</v>
      </c>
      <c r="Z180" s="25">
        <f>VLOOKUP(C180,'HERD Expenditures, 2007-2016'!$C$2:$N$630,10,FALSE)</f>
        <v>172726</v>
      </c>
      <c r="AA180" s="25">
        <f>VLOOKUP(C180,'HERD Expenditures, 2007-2016'!$C$2:$N$630,11,FALSE)</f>
        <v>176131</v>
      </c>
      <c r="AB180" s="25">
        <f>VLOOKUP(C180,'HERD Expenditures, 2007-2016'!$C$2:$N$630,12,FALSE)</f>
        <v>183788</v>
      </c>
      <c r="AC180" s="45">
        <f t="shared" si="3"/>
        <v>5.6115942028985506</v>
      </c>
      <c r="AD180" s="21">
        <v>172187</v>
      </c>
      <c r="AE180" s="21">
        <v>1634391</v>
      </c>
    </row>
    <row r="181" spans="1:31" x14ac:dyDescent="0.25">
      <c r="A181" s="25" t="s">
        <v>40</v>
      </c>
      <c r="B181" s="25" t="s">
        <v>5</v>
      </c>
      <c r="C181" s="25" t="s">
        <v>626</v>
      </c>
      <c r="D181" s="25" t="s">
        <v>747</v>
      </c>
      <c r="E181" s="25">
        <v>4401</v>
      </c>
      <c r="F181" s="25">
        <v>851</v>
      </c>
      <c r="G181" s="25">
        <v>3550</v>
      </c>
      <c r="H181" s="25">
        <v>271</v>
      </c>
      <c r="I181" s="25">
        <v>4333</v>
      </c>
      <c r="J181" s="25">
        <v>770</v>
      </c>
      <c r="K181" s="25">
        <v>3563</v>
      </c>
      <c r="L181" s="25">
        <v>295</v>
      </c>
      <c r="M181" s="25">
        <v>4859</v>
      </c>
      <c r="N181" s="25">
        <v>957</v>
      </c>
      <c r="O181" s="25">
        <v>3902</v>
      </c>
      <c r="P181" s="25">
        <v>263</v>
      </c>
      <c r="Q181" s="25">
        <v>4801</v>
      </c>
      <c r="R181" s="25">
        <v>772</v>
      </c>
      <c r="S181" s="25">
        <v>4029</v>
      </c>
      <c r="T181" s="25">
        <v>296</v>
      </c>
      <c r="U181" s="25">
        <v>4892</v>
      </c>
      <c r="V181" s="25">
        <v>741</v>
      </c>
      <c r="W181" s="25">
        <v>4151</v>
      </c>
      <c r="X181" s="25">
        <f>VLOOKUP(C181,'HERD Expenditures, 2007-2016'!$C$2:$N$630,8,FALSE)</f>
        <v>256854</v>
      </c>
      <c r="Y181" s="25">
        <f>VLOOKUP(C181,'HERD Expenditures, 2007-2016'!$C$2:$N$630,9,FALSE)</f>
        <v>242251</v>
      </c>
      <c r="Z181" s="25">
        <f>VLOOKUP(C181,'HERD Expenditures, 2007-2016'!$C$2:$N$630,10,FALSE)</f>
        <v>258056</v>
      </c>
      <c r="AA181" s="25">
        <f>VLOOKUP(C181,'HERD Expenditures, 2007-2016'!$C$2:$N$630,11,FALSE)</f>
        <v>259397</v>
      </c>
      <c r="AB181" s="25">
        <f>VLOOKUP(C181,'HERD Expenditures, 2007-2016'!$C$2:$N$630,12,FALSE)</f>
        <v>265522</v>
      </c>
      <c r="AC181" s="45">
        <f t="shared" si="3"/>
        <v>5.6018893387314437</v>
      </c>
      <c r="AD181" s="21">
        <v>265128</v>
      </c>
      <c r="AE181" s="21">
        <v>1189876</v>
      </c>
    </row>
    <row r="182" spans="1:31" hidden="1" x14ac:dyDescent="0.25">
      <c r="A182" s="25" t="s">
        <v>25</v>
      </c>
      <c r="B182" s="25" t="s">
        <v>5</v>
      </c>
      <c r="C182" s="25" t="s">
        <v>186</v>
      </c>
      <c r="D182" s="25" t="s">
        <v>912</v>
      </c>
      <c r="E182" s="25">
        <v>149</v>
      </c>
      <c r="F182" s="25">
        <v>19</v>
      </c>
      <c r="G182" s="25">
        <v>130</v>
      </c>
      <c r="H182" s="25">
        <v>0</v>
      </c>
      <c r="I182" s="25">
        <v>130</v>
      </c>
      <c r="J182" s="25">
        <v>18</v>
      </c>
      <c r="K182" s="25">
        <v>112</v>
      </c>
      <c r="L182" s="25">
        <v>0</v>
      </c>
      <c r="M182" s="25">
        <v>108</v>
      </c>
      <c r="N182" s="25">
        <v>18</v>
      </c>
      <c r="O182" s="25">
        <v>90</v>
      </c>
      <c r="P182" s="25">
        <v>0</v>
      </c>
      <c r="Q182" s="25">
        <v>92</v>
      </c>
      <c r="R182" s="25">
        <v>18</v>
      </c>
      <c r="S182" s="25">
        <v>74</v>
      </c>
      <c r="T182" s="25">
        <v>0</v>
      </c>
      <c r="U182" s="25">
        <v>92</v>
      </c>
      <c r="V182" s="25">
        <v>14</v>
      </c>
      <c r="W182" s="25">
        <v>78</v>
      </c>
      <c r="X182" s="25">
        <f>VLOOKUP(C182,'HERD Expenditures, 2007-2016'!$C$2:$N$630,8,FALSE)</f>
        <v>3404</v>
      </c>
      <c r="Y182" s="25">
        <f>VLOOKUP(C182,'HERD Expenditures, 2007-2016'!$C$2:$N$630,9,FALSE)</f>
        <v>2845</v>
      </c>
      <c r="Z182" s="25">
        <f>VLOOKUP(C182,'HERD Expenditures, 2007-2016'!$C$2:$N$630,10,FALSE)</f>
        <v>2221</v>
      </c>
      <c r="AA182" s="25">
        <f>VLOOKUP(C182,'HERD Expenditures, 2007-2016'!$C$2:$N$630,11,FALSE)</f>
        <v>1681</v>
      </c>
      <c r="AB182" s="25">
        <f>VLOOKUP(C182,'HERD Expenditures, 2007-2016'!$C$2:$N$630,12,FALSE)</f>
        <v>1486</v>
      </c>
      <c r="AC182" s="45">
        <f t="shared" si="3"/>
        <v>5.5714285714285712</v>
      </c>
      <c r="AD182" s="21">
        <v>2559666</v>
      </c>
      <c r="AE182" s="21">
        <v>513002</v>
      </c>
    </row>
    <row r="183" spans="1:31" hidden="1" x14ac:dyDescent="0.25">
      <c r="A183" s="25" t="s">
        <v>8</v>
      </c>
      <c r="B183" s="25" t="s">
        <v>5</v>
      </c>
      <c r="C183" s="25" t="s">
        <v>260</v>
      </c>
      <c r="D183" s="25" t="s">
        <v>910</v>
      </c>
      <c r="E183" s="25">
        <v>171</v>
      </c>
      <c r="F183" s="25">
        <v>26</v>
      </c>
      <c r="G183" s="25">
        <v>145</v>
      </c>
      <c r="H183" s="25">
        <v>0</v>
      </c>
      <c r="I183" s="25">
        <v>186</v>
      </c>
      <c r="J183" s="25">
        <v>25</v>
      </c>
      <c r="K183" s="25">
        <v>161</v>
      </c>
      <c r="L183" s="25">
        <v>0</v>
      </c>
      <c r="M183" s="25">
        <v>218</v>
      </c>
      <c r="N183" s="25">
        <v>33</v>
      </c>
      <c r="O183" s="25">
        <v>185</v>
      </c>
      <c r="P183" s="25">
        <v>0</v>
      </c>
      <c r="Q183" s="25">
        <v>177</v>
      </c>
      <c r="R183" s="25">
        <v>25</v>
      </c>
      <c r="S183" s="25">
        <v>152</v>
      </c>
      <c r="T183" s="25">
        <v>0</v>
      </c>
      <c r="U183" s="25">
        <v>151</v>
      </c>
      <c r="V183" s="25">
        <v>23</v>
      </c>
      <c r="W183" s="25">
        <v>128</v>
      </c>
      <c r="X183" s="25">
        <f>VLOOKUP(C183,'HERD Expenditures, 2007-2016'!$C$2:$N$630,8,FALSE)</f>
        <v>4340</v>
      </c>
      <c r="Y183" s="25">
        <f>VLOOKUP(C183,'HERD Expenditures, 2007-2016'!$C$2:$N$630,9,FALSE)</f>
        <v>3882</v>
      </c>
      <c r="Z183" s="25">
        <f>VLOOKUP(C183,'HERD Expenditures, 2007-2016'!$C$2:$N$630,10,FALSE)</f>
        <v>3782</v>
      </c>
      <c r="AA183" s="25">
        <f>VLOOKUP(C183,'HERD Expenditures, 2007-2016'!$C$2:$N$630,11,FALSE)</f>
        <v>3540</v>
      </c>
      <c r="AB183" s="25">
        <f>VLOOKUP(C183,'HERD Expenditures, 2007-2016'!$C$2:$N$630,12,FALSE)</f>
        <v>3069</v>
      </c>
      <c r="AC183" s="45">
        <f t="shared" si="3"/>
        <v>5.5652173913043477</v>
      </c>
      <c r="AD183" s="21">
        <v>318802</v>
      </c>
      <c r="AE183" s="21">
        <v>4719985</v>
      </c>
    </row>
    <row r="184" spans="1:31" x14ac:dyDescent="0.25">
      <c r="A184" s="25" t="s">
        <v>99</v>
      </c>
      <c r="B184" s="25" t="s">
        <v>5</v>
      </c>
      <c r="C184" s="25" t="s">
        <v>495</v>
      </c>
      <c r="D184" s="25" t="s">
        <v>800</v>
      </c>
      <c r="E184" s="25">
        <v>1135</v>
      </c>
      <c r="F184" s="25">
        <v>203</v>
      </c>
      <c r="G184" s="25">
        <v>932</v>
      </c>
      <c r="H184" s="25">
        <v>79</v>
      </c>
      <c r="I184" s="25">
        <v>1107</v>
      </c>
      <c r="J184" s="25">
        <v>181</v>
      </c>
      <c r="K184" s="25">
        <v>926</v>
      </c>
      <c r="L184" s="25">
        <v>123</v>
      </c>
      <c r="M184" s="25">
        <v>1087</v>
      </c>
      <c r="N184" s="25">
        <v>187</v>
      </c>
      <c r="O184" s="25">
        <v>900</v>
      </c>
      <c r="P184" s="25">
        <v>124</v>
      </c>
      <c r="Q184" s="25">
        <v>1063</v>
      </c>
      <c r="R184" s="25">
        <v>152</v>
      </c>
      <c r="S184" s="25">
        <v>911</v>
      </c>
      <c r="T184" s="25">
        <v>111</v>
      </c>
      <c r="U184" s="25">
        <v>1011</v>
      </c>
      <c r="V184" s="25">
        <v>154</v>
      </c>
      <c r="W184" s="25">
        <v>857</v>
      </c>
      <c r="X184" s="25">
        <f>VLOOKUP(C184,'HERD Expenditures, 2007-2016'!$C$2:$N$630,8,FALSE)</f>
        <v>77754</v>
      </c>
      <c r="Y184" s="25">
        <f>VLOOKUP(C184,'HERD Expenditures, 2007-2016'!$C$2:$N$630,9,FALSE)</f>
        <v>71902</v>
      </c>
      <c r="Z184" s="25">
        <f>VLOOKUP(C184,'HERD Expenditures, 2007-2016'!$C$2:$N$630,10,FALSE)</f>
        <v>67841</v>
      </c>
      <c r="AA184" s="25">
        <f>VLOOKUP(C184,'HERD Expenditures, 2007-2016'!$C$2:$N$630,11,FALSE)</f>
        <v>65771</v>
      </c>
      <c r="AB184" s="25">
        <f>VLOOKUP(C184,'HERD Expenditures, 2007-2016'!$C$2:$N$630,12,FALSE)</f>
        <v>71547</v>
      </c>
      <c r="AC184" s="45">
        <f t="shared" si="3"/>
        <v>5.5649350649350646</v>
      </c>
      <c r="AD184" s="21">
        <v>294127</v>
      </c>
      <c r="AE184" s="21">
        <v>4719985</v>
      </c>
    </row>
    <row r="185" spans="1:31" hidden="1" x14ac:dyDescent="0.25">
      <c r="A185" s="25" t="s">
        <v>63</v>
      </c>
      <c r="B185" s="25" t="s">
        <v>5</v>
      </c>
      <c r="C185" s="25" t="s">
        <v>356</v>
      </c>
      <c r="D185" s="25" t="s">
        <v>882</v>
      </c>
      <c r="E185" s="25">
        <v>435</v>
      </c>
      <c r="F185" s="25">
        <v>75</v>
      </c>
      <c r="G185" s="25">
        <v>360</v>
      </c>
      <c r="H185" s="25">
        <v>82</v>
      </c>
      <c r="I185" s="25">
        <v>315</v>
      </c>
      <c r="J185" s="25">
        <v>56</v>
      </c>
      <c r="K185" s="25">
        <v>259</v>
      </c>
      <c r="L185" s="25">
        <v>91</v>
      </c>
      <c r="M185" s="25">
        <v>297</v>
      </c>
      <c r="N185" s="25">
        <v>47</v>
      </c>
      <c r="O185" s="25">
        <v>250</v>
      </c>
      <c r="P185" s="25">
        <v>42</v>
      </c>
      <c r="Q185" s="25">
        <v>282</v>
      </c>
      <c r="R185" s="25">
        <v>31</v>
      </c>
      <c r="S185" s="25">
        <v>251</v>
      </c>
      <c r="T185" s="25">
        <v>55</v>
      </c>
      <c r="U185" s="25">
        <v>301</v>
      </c>
      <c r="V185" s="25">
        <v>46</v>
      </c>
      <c r="W185" s="25">
        <v>255</v>
      </c>
      <c r="X185" s="25">
        <f>VLOOKUP(C185,'HERD Expenditures, 2007-2016'!$C$2:$N$630,8,FALSE)</f>
        <v>29365</v>
      </c>
      <c r="Y185" s="25">
        <f>VLOOKUP(C185,'HERD Expenditures, 2007-2016'!$C$2:$N$630,9,FALSE)</f>
        <v>28266</v>
      </c>
      <c r="Z185" s="25">
        <f>VLOOKUP(C185,'HERD Expenditures, 2007-2016'!$C$2:$N$630,10,FALSE)</f>
        <v>25004</v>
      </c>
      <c r="AA185" s="25">
        <f>VLOOKUP(C185,'HERD Expenditures, 2007-2016'!$C$2:$N$630,11,FALSE)</f>
        <v>24069</v>
      </c>
      <c r="AB185" s="25">
        <f>VLOOKUP(C185,'HERD Expenditures, 2007-2016'!$C$2:$N$630,12,FALSE)</f>
        <v>23353</v>
      </c>
      <c r="AC185" s="45">
        <f t="shared" si="3"/>
        <v>5.5434782608695654</v>
      </c>
      <c r="AD185" s="21">
        <v>271481</v>
      </c>
      <c r="AE185" s="21">
        <v>4719985</v>
      </c>
    </row>
    <row r="186" spans="1:31" hidden="1" x14ac:dyDescent="0.25">
      <c r="A186" s="25" t="s">
        <v>85</v>
      </c>
      <c r="B186" s="25" t="s">
        <v>5</v>
      </c>
      <c r="C186" s="25" t="s">
        <v>424</v>
      </c>
      <c r="D186" s="25" t="s">
        <v>857</v>
      </c>
      <c r="E186" s="25">
        <v>225</v>
      </c>
      <c r="F186" s="25">
        <v>39</v>
      </c>
      <c r="G186" s="25">
        <v>186</v>
      </c>
      <c r="H186" s="25">
        <v>2</v>
      </c>
      <c r="I186" s="25">
        <v>291</v>
      </c>
      <c r="J186" s="25">
        <v>38</v>
      </c>
      <c r="K186" s="25">
        <v>253</v>
      </c>
      <c r="L186" s="25">
        <v>6</v>
      </c>
      <c r="M186" s="25">
        <v>380</v>
      </c>
      <c r="N186" s="25">
        <v>50</v>
      </c>
      <c r="O186" s="25">
        <v>330</v>
      </c>
      <c r="P186" s="25">
        <v>4</v>
      </c>
      <c r="Q186" s="25">
        <v>517</v>
      </c>
      <c r="R186" s="25">
        <v>61</v>
      </c>
      <c r="S186" s="25">
        <v>456</v>
      </c>
      <c r="T186" s="25">
        <v>17</v>
      </c>
      <c r="U186" s="25">
        <v>477</v>
      </c>
      <c r="V186" s="25">
        <v>73</v>
      </c>
      <c r="W186" s="25">
        <v>404</v>
      </c>
      <c r="X186" s="25">
        <f>VLOOKUP(C186,'HERD Expenditures, 2007-2016'!$C$2:$N$630,8,FALSE)</f>
        <v>5719</v>
      </c>
      <c r="Y186" s="25">
        <f>VLOOKUP(C186,'HERD Expenditures, 2007-2016'!$C$2:$N$630,9,FALSE)</f>
        <v>18069</v>
      </c>
      <c r="Z186" s="25">
        <f>VLOOKUP(C186,'HERD Expenditures, 2007-2016'!$C$2:$N$630,10,FALSE)</f>
        <v>20245</v>
      </c>
      <c r="AA186" s="25">
        <f>VLOOKUP(C186,'HERD Expenditures, 2007-2016'!$C$2:$N$630,11,FALSE)</f>
        <v>17152</v>
      </c>
      <c r="AB186" s="25">
        <f>VLOOKUP(C186,'HERD Expenditures, 2007-2016'!$C$2:$N$630,12,FALSE)</f>
        <v>17395</v>
      </c>
      <c r="AC186" s="45">
        <f t="shared" si="3"/>
        <v>5.5342465753424657</v>
      </c>
      <c r="AD186" s="21">
        <v>195811</v>
      </c>
      <c r="AE186" s="21">
        <v>1724973</v>
      </c>
    </row>
    <row r="187" spans="1:31" x14ac:dyDescent="0.25">
      <c r="A187" s="25" t="s">
        <v>103</v>
      </c>
      <c r="B187" s="25" t="s">
        <v>5</v>
      </c>
      <c r="C187" s="25" t="s">
        <v>522</v>
      </c>
      <c r="D187" s="25" t="s">
        <v>738</v>
      </c>
      <c r="E187" s="25">
        <v>1285</v>
      </c>
      <c r="F187" s="25">
        <v>205</v>
      </c>
      <c r="G187" s="25">
        <v>1080</v>
      </c>
      <c r="H187" s="25">
        <v>75</v>
      </c>
      <c r="I187" s="25">
        <v>1396</v>
      </c>
      <c r="J187" s="25">
        <v>200</v>
      </c>
      <c r="K187" s="25">
        <v>1196</v>
      </c>
      <c r="L187" s="25">
        <v>81</v>
      </c>
      <c r="M187" s="25">
        <v>1322</v>
      </c>
      <c r="N187" s="25">
        <v>219</v>
      </c>
      <c r="O187" s="25">
        <v>1103</v>
      </c>
      <c r="P187" s="25">
        <v>81</v>
      </c>
      <c r="Q187" s="25">
        <v>1257</v>
      </c>
      <c r="R187" s="25">
        <v>156</v>
      </c>
      <c r="S187" s="25">
        <v>1101</v>
      </c>
      <c r="T187" s="25">
        <v>80</v>
      </c>
      <c r="U187" s="25">
        <v>1391</v>
      </c>
      <c r="V187" s="25">
        <v>213</v>
      </c>
      <c r="W187" s="25">
        <v>1178</v>
      </c>
      <c r="X187" s="25">
        <f>VLOOKUP(C187,'HERD Expenditures, 2007-2016'!$C$2:$N$630,8,FALSE)</f>
        <v>58836</v>
      </c>
      <c r="Y187" s="25">
        <f>VLOOKUP(C187,'HERD Expenditures, 2007-2016'!$C$2:$N$630,9,FALSE)</f>
        <v>59091</v>
      </c>
      <c r="Z187" s="25">
        <f>VLOOKUP(C187,'HERD Expenditures, 2007-2016'!$C$2:$N$630,10,FALSE)</f>
        <v>59695</v>
      </c>
      <c r="AA187" s="25">
        <f>VLOOKUP(C187,'HERD Expenditures, 2007-2016'!$C$2:$N$630,11,FALSE)</f>
        <v>58349</v>
      </c>
      <c r="AB187" s="25">
        <f>VLOOKUP(C187,'HERD Expenditures, 2007-2016'!$C$2:$N$630,12,FALSE)</f>
        <v>60931</v>
      </c>
      <c r="AC187" s="45">
        <f t="shared" si="3"/>
        <v>5.530516431924883</v>
      </c>
      <c r="AD187" s="21" t="e">
        <v>#N/A</v>
      </c>
      <c r="AE187" s="21">
        <v>2442316</v>
      </c>
    </row>
    <row r="188" spans="1:31" x14ac:dyDescent="0.25">
      <c r="A188" s="25" t="s">
        <v>32</v>
      </c>
      <c r="B188" s="25" t="s">
        <v>5</v>
      </c>
      <c r="C188" s="26" t="s">
        <v>515</v>
      </c>
      <c r="D188" s="25" t="s">
        <v>816</v>
      </c>
      <c r="E188" s="25">
        <v>825</v>
      </c>
      <c r="F188" s="25">
        <v>89</v>
      </c>
      <c r="G188" s="25">
        <v>736</v>
      </c>
      <c r="H188" s="25">
        <v>60</v>
      </c>
      <c r="I188" s="25">
        <v>684</v>
      </c>
      <c r="J188" s="25">
        <v>142</v>
      </c>
      <c r="K188" s="25">
        <v>542</v>
      </c>
      <c r="L188" s="25">
        <v>26</v>
      </c>
      <c r="M188" s="25">
        <v>765</v>
      </c>
      <c r="N188" s="25">
        <v>179</v>
      </c>
      <c r="O188" s="25">
        <v>586</v>
      </c>
      <c r="P188" s="25">
        <v>7</v>
      </c>
      <c r="Q188" s="25">
        <v>1001</v>
      </c>
      <c r="R188" s="25">
        <v>74</v>
      </c>
      <c r="S188" s="25">
        <v>927</v>
      </c>
      <c r="T188" s="25">
        <v>10</v>
      </c>
      <c r="U188" s="25">
        <v>1251</v>
      </c>
      <c r="V188" s="25">
        <v>192</v>
      </c>
      <c r="W188" s="25">
        <v>1059</v>
      </c>
      <c r="X188" s="25" t="str">
        <f>VLOOKUP(C188,'HERD Expenditures, 2007-2016'!$C$2:$N$630,8,FALSE)</f>
        <v>na</v>
      </c>
      <c r="Y188" s="25" t="str">
        <f>VLOOKUP(C188,'HERD Expenditures, 2007-2016'!$C$2:$N$630,9,FALSE)</f>
        <v>na</v>
      </c>
      <c r="Z188" s="25" t="str">
        <f>VLOOKUP(C188,'HERD Expenditures, 2007-2016'!$C$2:$N$630,10,FALSE)</f>
        <v>na</v>
      </c>
      <c r="AA188" s="25" t="str">
        <f>VLOOKUP(C188,'HERD Expenditures, 2007-2016'!$C$2:$N$630,11,FALSE)</f>
        <v>na</v>
      </c>
      <c r="AB188" s="25">
        <f>VLOOKUP(C188,'HERD Expenditures, 2007-2016'!$C$2:$N$630,12,FALSE)</f>
        <v>31007</v>
      </c>
      <c r="AC188" s="45">
        <f t="shared" si="3"/>
        <v>5.515625</v>
      </c>
      <c r="AD188" s="21">
        <v>527509</v>
      </c>
      <c r="AE188" s="21">
        <v>2507205</v>
      </c>
    </row>
    <row r="189" spans="1:31" x14ac:dyDescent="0.25">
      <c r="A189" s="25" t="s">
        <v>3</v>
      </c>
      <c r="B189" s="25" t="s">
        <v>5</v>
      </c>
      <c r="C189" s="25" t="s">
        <v>640</v>
      </c>
      <c r="D189" s="25" t="s">
        <v>728</v>
      </c>
      <c r="E189" s="25">
        <v>6627</v>
      </c>
      <c r="F189" s="25">
        <v>952</v>
      </c>
      <c r="G189" s="25">
        <v>5675</v>
      </c>
      <c r="H189" s="25">
        <v>357</v>
      </c>
      <c r="I189" s="25">
        <v>6495</v>
      </c>
      <c r="J189" s="25">
        <v>964</v>
      </c>
      <c r="K189" s="25">
        <v>5531</v>
      </c>
      <c r="L189" s="25">
        <v>356</v>
      </c>
      <c r="M189" s="25">
        <v>6274</v>
      </c>
      <c r="N189" s="25">
        <v>976</v>
      </c>
      <c r="O189" s="25">
        <v>5298</v>
      </c>
      <c r="P189" s="25">
        <v>348</v>
      </c>
      <c r="Q189" s="25">
        <v>6503</v>
      </c>
      <c r="R189" s="25">
        <v>983</v>
      </c>
      <c r="S189" s="25">
        <v>5520</v>
      </c>
      <c r="T189" s="25">
        <v>363</v>
      </c>
      <c r="U189" s="25">
        <v>6672</v>
      </c>
      <c r="V189" s="25">
        <v>1025</v>
      </c>
      <c r="W189" s="25">
        <v>5647</v>
      </c>
      <c r="X189" s="25">
        <f>VLOOKUP(C189,'HERD Expenditures, 2007-2016'!$C$2:$N$630,8,FALSE)</f>
        <v>446429</v>
      </c>
      <c r="Y189" s="25">
        <f>VLOOKUP(C189,'HERD Expenditures, 2007-2016'!$C$2:$N$630,9,FALSE)</f>
        <v>435377</v>
      </c>
      <c r="Z189" s="25">
        <f>VLOOKUP(C189,'HERD Expenditures, 2007-2016'!$C$2:$N$630,10,FALSE)</f>
        <v>449147</v>
      </c>
      <c r="AA189" s="25">
        <f>VLOOKUP(C189,'HERD Expenditures, 2007-2016'!$C$2:$N$630,11,FALSE)</f>
        <v>443218</v>
      </c>
      <c r="AB189" s="25">
        <f>VLOOKUP(C189,'HERD Expenditures, 2007-2016'!$C$2:$N$630,12,FALSE)</f>
        <v>473362</v>
      </c>
      <c r="AC189" s="45">
        <f t="shared" si="3"/>
        <v>5.5092682926829264</v>
      </c>
      <c r="AD189" s="21">
        <v>318528</v>
      </c>
      <c r="AE189" s="21">
        <v>3670284</v>
      </c>
    </row>
    <row r="190" spans="1:31" x14ac:dyDescent="0.25">
      <c r="A190" s="25" t="s">
        <v>99</v>
      </c>
      <c r="B190" s="25" t="s">
        <v>2</v>
      </c>
      <c r="C190" s="25" t="s">
        <v>638</v>
      </c>
      <c r="D190" s="25" t="s">
        <v>732</v>
      </c>
      <c r="E190" s="25">
        <v>5842</v>
      </c>
      <c r="F190" s="25">
        <v>859</v>
      </c>
      <c r="G190" s="25">
        <v>4983</v>
      </c>
      <c r="H190" s="25">
        <v>665</v>
      </c>
      <c r="I190" s="25">
        <v>5862</v>
      </c>
      <c r="J190" s="25">
        <v>880</v>
      </c>
      <c r="K190" s="25">
        <v>4982</v>
      </c>
      <c r="L190" s="25">
        <v>653</v>
      </c>
      <c r="M190" s="25">
        <v>7022</v>
      </c>
      <c r="N190" s="25">
        <v>1035</v>
      </c>
      <c r="O190" s="25">
        <v>5987</v>
      </c>
      <c r="P190" s="25">
        <v>740</v>
      </c>
      <c r="Q190" s="25">
        <v>6342</v>
      </c>
      <c r="R190" s="25">
        <v>1010</v>
      </c>
      <c r="S190" s="25">
        <v>5332</v>
      </c>
      <c r="T190" s="25">
        <v>690</v>
      </c>
      <c r="U190" s="25">
        <v>6162</v>
      </c>
      <c r="V190" s="25">
        <v>947</v>
      </c>
      <c r="W190" s="25">
        <v>5215</v>
      </c>
      <c r="X190" s="25">
        <f>VLOOKUP(C190,'HERD Expenditures, 2007-2016'!$C$2:$N$630,8,FALSE)</f>
        <v>560466</v>
      </c>
      <c r="Y190" s="25">
        <f>VLOOKUP(C190,'HERD Expenditures, 2007-2016'!$C$2:$N$630,9,FALSE)</f>
        <v>571603</v>
      </c>
      <c r="Z190" s="25">
        <f>VLOOKUP(C190,'HERD Expenditures, 2007-2016'!$C$2:$N$630,10,FALSE)</f>
        <v>683890</v>
      </c>
      <c r="AA190" s="25">
        <f>VLOOKUP(C190,'HERD Expenditures, 2007-2016'!$C$2:$N$630,11,FALSE)</f>
        <v>647816</v>
      </c>
      <c r="AB190" s="25">
        <f>VLOOKUP(C190,'HERD Expenditures, 2007-2016'!$C$2:$N$630,12,FALSE)</f>
        <v>640842</v>
      </c>
      <c r="AC190" s="45">
        <f t="shared" si="3"/>
        <v>5.5068637803590281</v>
      </c>
      <c r="AD190" s="21">
        <v>775911</v>
      </c>
      <c r="AE190" s="21">
        <v>2503532</v>
      </c>
    </row>
    <row r="191" spans="1:31" hidden="1" x14ac:dyDescent="0.25">
      <c r="A191" s="25" t="s">
        <v>32</v>
      </c>
      <c r="B191" s="25" t="s">
        <v>5</v>
      </c>
      <c r="C191" s="25" t="s">
        <v>444</v>
      </c>
      <c r="D191" s="25" t="s">
        <v>850</v>
      </c>
      <c r="E191" s="25">
        <v>454</v>
      </c>
      <c r="F191" s="25">
        <v>79</v>
      </c>
      <c r="G191" s="25">
        <v>375</v>
      </c>
      <c r="H191" s="25">
        <v>11</v>
      </c>
      <c r="I191" s="25">
        <v>468</v>
      </c>
      <c r="J191" s="25">
        <v>64</v>
      </c>
      <c r="K191" s="25">
        <v>404</v>
      </c>
      <c r="L191" s="25">
        <v>15</v>
      </c>
      <c r="M191" s="25">
        <v>463</v>
      </c>
      <c r="N191" s="25">
        <v>53</v>
      </c>
      <c r="O191" s="25">
        <v>410</v>
      </c>
      <c r="P191" s="25">
        <v>16</v>
      </c>
      <c r="Q191" s="25">
        <v>496</v>
      </c>
      <c r="R191" s="25">
        <v>69</v>
      </c>
      <c r="S191" s="25">
        <v>427</v>
      </c>
      <c r="T191" s="25">
        <v>16</v>
      </c>
      <c r="U191" s="25">
        <v>565</v>
      </c>
      <c r="V191" s="25">
        <v>87</v>
      </c>
      <c r="W191" s="25">
        <v>478</v>
      </c>
      <c r="X191" s="25">
        <f>VLOOKUP(C191,'HERD Expenditures, 2007-2016'!$C$2:$N$630,8,FALSE)</f>
        <v>15776</v>
      </c>
      <c r="Y191" s="25">
        <f>VLOOKUP(C191,'HERD Expenditures, 2007-2016'!$C$2:$N$630,9,FALSE)</f>
        <v>17418</v>
      </c>
      <c r="Z191" s="25">
        <f>VLOOKUP(C191,'HERD Expenditures, 2007-2016'!$C$2:$N$630,10,FALSE)</f>
        <v>21321</v>
      </c>
      <c r="AA191" s="25">
        <f>VLOOKUP(C191,'HERD Expenditures, 2007-2016'!$C$2:$N$630,11,FALSE)</f>
        <v>24507</v>
      </c>
      <c r="AB191" s="25">
        <f>VLOOKUP(C191,'HERD Expenditures, 2007-2016'!$C$2:$N$630,12,FALSE)</f>
        <v>24786</v>
      </c>
      <c r="AC191" s="45">
        <f t="shared" si="3"/>
        <v>5.4942528735632186</v>
      </c>
      <c r="AD191" s="21">
        <v>8123112</v>
      </c>
      <c r="AE191" s="21">
        <v>7998994</v>
      </c>
    </row>
    <row r="192" spans="1:31" hidden="1" x14ac:dyDescent="0.25">
      <c r="A192" s="25" t="s">
        <v>16</v>
      </c>
      <c r="B192" s="25" t="s">
        <v>5</v>
      </c>
      <c r="C192" s="25" t="s">
        <v>427</v>
      </c>
      <c r="D192" s="25" t="s">
        <v>702</v>
      </c>
      <c r="E192" s="25">
        <v>429</v>
      </c>
      <c r="F192" s="25">
        <v>29</v>
      </c>
      <c r="G192" s="25">
        <v>400</v>
      </c>
      <c r="H192" s="25">
        <v>17</v>
      </c>
      <c r="I192" s="25">
        <v>269</v>
      </c>
      <c r="J192" s="25">
        <v>29</v>
      </c>
      <c r="K192" s="25">
        <v>240</v>
      </c>
      <c r="L192" s="25">
        <v>21</v>
      </c>
      <c r="M192" s="25">
        <v>238</v>
      </c>
      <c r="N192" s="25">
        <v>27</v>
      </c>
      <c r="O192" s="25">
        <v>211</v>
      </c>
      <c r="P192" s="25">
        <v>24</v>
      </c>
      <c r="Q192" s="25">
        <v>387</v>
      </c>
      <c r="R192" s="25">
        <v>80</v>
      </c>
      <c r="S192" s="25">
        <v>307</v>
      </c>
      <c r="T192" s="25">
        <v>24</v>
      </c>
      <c r="U192" s="25">
        <v>487</v>
      </c>
      <c r="V192" s="25">
        <v>75</v>
      </c>
      <c r="W192" s="25">
        <v>412</v>
      </c>
      <c r="X192" s="25">
        <f>VLOOKUP(C192,'HERD Expenditures, 2007-2016'!$C$2:$N$630,8,FALSE)</f>
        <v>11076</v>
      </c>
      <c r="Y192" s="25">
        <f>VLOOKUP(C192,'HERD Expenditures, 2007-2016'!$C$2:$N$630,9,FALSE)</f>
        <v>8979</v>
      </c>
      <c r="Z192" s="25">
        <f>VLOOKUP(C192,'HERD Expenditures, 2007-2016'!$C$2:$N$630,10,FALSE)</f>
        <v>11537</v>
      </c>
      <c r="AA192" s="25">
        <f>VLOOKUP(C192,'HERD Expenditures, 2007-2016'!$C$2:$N$630,11,FALSE)</f>
        <v>12448</v>
      </c>
      <c r="AB192" s="25">
        <f>VLOOKUP(C192,'HERD Expenditures, 2007-2016'!$C$2:$N$630,12,FALSE)</f>
        <v>12463</v>
      </c>
      <c r="AC192" s="45">
        <f t="shared" si="3"/>
        <v>5.4933333333333332</v>
      </c>
      <c r="AD192" s="21">
        <v>318802</v>
      </c>
      <c r="AE192" s="21">
        <v>4719985</v>
      </c>
    </row>
    <row r="193" spans="1:31" x14ac:dyDescent="0.25">
      <c r="A193" s="25" t="s">
        <v>8</v>
      </c>
      <c r="B193" s="25" t="s">
        <v>2</v>
      </c>
      <c r="C193" s="25" t="s">
        <v>534</v>
      </c>
      <c r="D193" s="25" t="s">
        <v>717</v>
      </c>
      <c r="E193" s="25">
        <v>771</v>
      </c>
      <c r="F193" s="25">
        <v>249</v>
      </c>
      <c r="G193" s="25">
        <v>522</v>
      </c>
      <c r="H193" s="25">
        <v>36</v>
      </c>
      <c r="I193" s="25">
        <v>991</v>
      </c>
      <c r="J193" s="25">
        <v>255</v>
      </c>
      <c r="K193" s="25">
        <v>736</v>
      </c>
      <c r="L193" s="25">
        <v>34</v>
      </c>
      <c r="M193" s="25">
        <v>774</v>
      </c>
      <c r="N193" s="25">
        <v>226</v>
      </c>
      <c r="O193" s="25">
        <v>548</v>
      </c>
      <c r="P193" s="25">
        <v>29</v>
      </c>
      <c r="Q193" s="25">
        <v>1593</v>
      </c>
      <c r="R193" s="25">
        <v>261</v>
      </c>
      <c r="S193" s="25">
        <v>1332</v>
      </c>
      <c r="T193" s="25">
        <v>45</v>
      </c>
      <c r="U193" s="25">
        <v>1541</v>
      </c>
      <c r="V193" s="25">
        <v>238</v>
      </c>
      <c r="W193" s="25">
        <v>1303</v>
      </c>
      <c r="X193" s="25">
        <f>VLOOKUP(C193,'HERD Expenditures, 2007-2016'!$C$2:$N$630,8,FALSE)</f>
        <v>49086</v>
      </c>
      <c r="Y193" s="25">
        <f>VLOOKUP(C193,'HERD Expenditures, 2007-2016'!$C$2:$N$630,9,FALSE)</f>
        <v>48231</v>
      </c>
      <c r="Z193" s="25">
        <f>VLOOKUP(C193,'HERD Expenditures, 2007-2016'!$C$2:$N$630,10,FALSE)</f>
        <v>44481</v>
      </c>
      <c r="AA193" s="25">
        <f>VLOOKUP(C193,'HERD Expenditures, 2007-2016'!$C$2:$N$630,11,FALSE)</f>
        <v>44457</v>
      </c>
      <c r="AB193" s="25">
        <f>VLOOKUP(C193,'HERD Expenditures, 2007-2016'!$C$2:$N$630,12,FALSE)</f>
        <v>42151</v>
      </c>
      <c r="AC193" s="45">
        <f t="shared" si="3"/>
        <v>5.4747899159663866</v>
      </c>
      <c r="AD193" s="21">
        <v>313182</v>
      </c>
      <c r="AE193" s="21">
        <v>5306896</v>
      </c>
    </row>
    <row r="194" spans="1:31" hidden="1" x14ac:dyDescent="0.25">
      <c r="A194" s="25" t="s">
        <v>32</v>
      </c>
      <c r="B194" s="25" t="s">
        <v>5</v>
      </c>
      <c r="C194" s="25" t="s">
        <v>245</v>
      </c>
      <c r="D194" s="25" t="s">
        <v>913</v>
      </c>
      <c r="E194" s="25">
        <v>157</v>
      </c>
      <c r="F194" s="25">
        <v>31</v>
      </c>
      <c r="G194" s="25">
        <v>126</v>
      </c>
      <c r="H194" s="25">
        <v>5</v>
      </c>
      <c r="I194" s="25">
        <v>116</v>
      </c>
      <c r="J194" s="25">
        <v>24</v>
      </c>
      <c r="K194" s="25">
        <v>92</v>
      </c>
      <c r="L194" s="25">
        <v>3</v>
      </c>
      <c r="M194" s="25">
        <v>150</v>
      </c>
      <c r="N194" s="25">
        <v>30</v>
      </c>
      <c r="O194" s="25">
        <v>120</v>
      </c>
      <c r="P194" s="25">
        <v>5</v>
      </c>
      <c r="Q194" s="25">
        <v>134</v>
      </c>
      <c r="R194" s="25">
        <v>19</v>
      </c>
      <c r="S194" s="25">
        <v>115</v>
      </c>
      <c r="T194" s="25">
        <v>0</v>
      </c>
      <c r="U194" s="25">
        <v>142</v>
      </c>
      <c r="V194" s="25">
        <v>22</v>
      </c>
      <c r="W194" s="25">
        <v>120</v>
      </c>
      <c r="X194" s="25">
        <f>VLOOKUP(C194,'HERD Expenditures, 2007-2016'!$C$2:$N$630,8,FALSE)</f>
        <v>8520</v>
      </c>
      <c r="Y194" s="25">
        <f>VLOOKUP(C194,'HERD Expenditures, 2007-2016'!$C$2:$N$630,9,FALSE)</f>
        <v>5317</v>
      </c>
      <c r="Z194" s="25">
        <f>VLOOKUP(C194,'HERD Expenditures, 2007-2016'!$C$2:$N$630,10,FALSE)</f>
        <v>6894</v>
      </c>
      <c r="AA194" s="25">
        <f>VLOOKUP(C194,'HERD Expenditures, 2007-2016'!$C$2:$N$630,11,FALSE)</f>
        <v>4610</v>
      </c>
      <c r="AB194" s="25">
        <f>VLOOKUP(C194,'HERD Expenditures, 2007-2016'!$C$2:$N$630,12,FALSE)</f>
        <v>2844</v>
      </c>
      <c r="AC194" s="45">
        <f t="shared" si="3"/>
        <v>5.4545454545454541</v>
      </c>
      <c r="AD194" s="21">
        <v>988186</v>
      </c>
      <c r="AE194" s="21">
        <v>3670284</v>
      </c>
    </row>
    <row r="195" spans="1:31" hidden="1" x14ac:dyDescent="0.25">
      <c r="A195" s="25" t="s">
        <v>151</v>
      </c>
      <c r="B195" s="25" t="s">
        <v>5</v>
      </c>
      <c r="C195" s="25" t="s">
        <v>239</v>
      </c>
      <c r="D195" s="25" t="s">
        <v>693</v>
      </c>
      <c r="E195" s="25">
        <v>199</v>
      </c>
      <c r="F195" s="25">
        <v>16</v>
      </c>
      <c r="G195" s="25">
        <v>183</v>
      </c>
      <c r="H195" s="25">
        <v>0</v>
      </c>
      <c r="I195" s="25">
        <v>148</v>
      </c>
      <c r="J195" s="25">
        <v>26</v>
      </c>
      <c r="K195" s="25">
        <v>122</v>
      </c>
      <c r="L195" s="25">
        <v>0</v>
      </c>
      <c r="M195" s="25">
        <v>119</v>
      </c>
      <c r="N195" s="25">
        <v>18</v>
      </c>
      <c r="O195" s="25">
        <v>101</v>
      </c>
      <c r="P195" s="25">
        <v>0</v>
      </c>
      <c r="Q195" s="25">
        <v>98</v>
      </c>
      <c r="R195" s="25">
        <v>18</v>
      </c>
      <c r="S195" s="25">
        <v>80</v>
      </c>
      <c r="T195" s="25">
        <v>0</v>
      </c>
      <c r="U195" s="25">
        <v>135</v>
      </c>
      <c r="V195" s="25">
        <v>21</v>
      </c>
      <c r="W195" s="25">
        <v>114</v>
      </c>
      <c r="X195" s="25">
        <f>VLOOKUP(C195,'HERD Expenditures, 2007-2016'!$C$2:$N$630,8,FALSE)</f>
        <v>5556</v>
      </c>
      <c r="Y195" s="25">
        <f>VLOOKUP(C195,'HERD Expenditures, 2007-2016'!$C$2:$N$630,9,FALSE)</f>
        <v>5448</v>
      </c>
      <c r="Z195" s="25">
        <f>VLOOKUP(C195,'HERD Expenditures, 2007-2016'!$C$2:$N$630,10,FALSE)</f>
        <v>4990</v>
      </c>
      <c r="AA195" s="25">
        <f>VLOOKUP(C195,'HERD Expenditures, 2007-2016'!$C$2:$N$630,11,FALSE)</f>
        <v>5022</v>
      </c>
      <c r="AB195" s="25">
        <f>VLOOKUP(C195,'HERD Expenditures, 2007-2016'!$C$2:$N$630,12,FALSE)</f>
        <v>5798</v>
      </c>
      <c r="AC195" s="45">
        <f t="shared" si="3"/>
        <v>5.4285714285714288</v>
      </c>
      <c r="AD195" s="21">
        <v>978967</v>
      </c>
      <c r="AE195" s="21">
        <v>1498727</v>
      </c>
    </row>
    <row r="196" spans="1:31" hidden="1" x14ac:dyDescent="0.25">
      <c r="A196" s="25" t="s">
        <v>21</v>
      </c>
      <c r="B196" s="25" t="s">
        <v>5</v>
      </c>
      <c r="C196" s="25" t="s">
        <v>474</v>
      </c>
      <c r="D196" s="25" t="s">
        <v>840</v>
      </c>
      <c r="E196" s="25">
        <v>2268</v>
      </c>
      <c r="F196" s="25">
        <v>443</v>
      </c>
      <c r="G196" s="25">
        <v>1825</v>
      </c>
      <c r="H196" s="25">
        <v>19</v>
      </c>
      <c r="I196" s="25">
        <v>1782</v>
      </c>
      <c r="J196" s="25">
        <v>347</v>
      </c>
      <c r="K196" s="25">
        <v>1435</v>
      </c>
      <c r="L196" s="25">
        <v>25</v>
      </c>
      <c r="M196" s="25">
        <v>862</v>
      </c>
      <c r="N196" s="25">
        <v>160</v>
      </c>
      <c r="O196" s="25">
        <v>702</v>
      </c>
      <c r="P196" s="25">
        <v>22</v>
      </c>
      <c r="Q196" s="25">
        <v>923</v>
      </c>
      <c r="R196" s="25">
        <v>153</v>
      </c>
      <c r="S196" s="25">
        <v>770</v>
      </c>
      <c r="T196" s="25">
        <v>24</v>
      </c>
      <c r="U196" s="25">
        <v>737</v>
      </c>
      <c r="V196" s="25">
        <v>115</v>
      </c>
      <c r="W196" s="25">
        <v>622</v>
      </c>
      <c r="X196" s="25">
        <f>VLOOKUP(C196,'HERD Expenditures, 2007-2016'!$C$2:$N$630,8,FALSE)</f>
        <v>92135</v>
      </c>
      <c r="Y196" s="25">
        <f>VLOOKUP(C196,'HERD Expenditures, 2007-2016'!$C$2:$N$630,9,FALSE)</f>
        <v>77583</v>
      </c>
      <c r="Z196" s="25">
        <f>VLOOKUP(C196,'HERD Expenditures, 2007-2016'!$C$2:$N$630,10,FALSE)</f>
        <v>101247</v>
      </c>
      <c r="AA196" s="25">
        <f>VLOOKUP(C196,'HERD Expenditures, 2007-2016'!$C$2:$N$630,11,FALSE)</f>
        <v>79500</v>
      </c>
      <c r="AB196" s="25">
        <f>VLOOKUP(C196,'HERD Expenditures, 2007-2016'!$C$2:$N$630,12,FALSE)</f>
        <v>79222</v>
      </c>
      <c r="AC196" s="45">
        <f t="shared" si="3"/>
        <v>5.4086956521739129</v>
      </c>
      <c r="AD196" s="21">
        <v>8123112</v>
      </c>
      <c r="AE196" s="21">
        <v>7998994</v>
      </c>
    </row>
    <row r="197" spans="1:31" x14ac:dyDescent="0.25">
      <c r="A197" s="25" t="s">
        <v>54</v>
      </c>
      <c r="B197" s="25" t="s">
        <v>5</v>
      </c>
      <c r="C197" s="25" t="s">
        <v>612</v>
      </c>
      <c r="D197" s="25" t="s">
        <v>757</v>
      </c>
      <c r="E197" s="25">
        <v>4167</v>
      </c>
      <c r="F197" s="25">
        <v>434</v>
      </c>
      <c r="G197" s="25">
        <v>3733</v>
      </c>
      <c r="H197" s="25">
        <v>99</v>
      </c>
      <c r="I197" s="25">
        <v>3956</v>
      </c>
      <c r="J197" s="25">
        <v>1085</v>
      </c>
      <c r="K197" s="25">
        <v>2871</v>
      </c>
      <c r="L197" s="25">
        <v>54</v>
      </c>
      <c r="M197" s="25">
        <v>3861</v>
      </c>
      <c r="N197" s="25">
        <v>654</v>
      </c>
      <c r="O197" s="25">
        <v>3207</v>
      </c>
      <c r="P197" s="25">
        <v>93</v>
      </c>
      <c r="Q197" s="25">
        <v>3975</v>
      </c>
      <c r="R197" s="25">
        <v>635</v>
      </c>
      <c r="S197" s="25">
        <v>3340</v>
      </c>
      <c r="T197" s="25">
        <v>90</v>
      </c>
      <c r="U197" s="25">
        <v>4024</v>
      </c>
      <c r="V197" s="25">
        <v>631</v>
      </c>
      <c r="W197" s="25">
        <v>3393</v>
      </c>
      <c r="X197" s="25">
        <f>VLOOKUP(C197,'HERD Expenditures, 2007-2016'!$C$2:$N$630,8,FALSE)</f>
        <v>233197</v>
      </c>
      <c r="Y197" s="25">
        <f>VLOOKUP(C197,'HERD Expenditures, 2007-2016'!$C$2:$N$630,9,FALSE)</f>
        <v>206424</v>
      </c>
      <c r="Z197" s="25">
        <f>VLOOKUP(C197,'HERD Expenditures, 2007-2016'!$C$2:$N$630,10,FALSE)</f>
        <v>209729</v>
      </c>
      <c r="AA197" s="25">
        <f>VLOOKUP(C197,'HERD Expenditures, 2007-2016'!$C$2:$N$630,11,FALSE)</f>
        <v>226359</v>
      </c>
      <c r="AB197" s="25">
        <f>VLOOKUP(C197,'HERD Expenditures, 2007-2016'!$C$2:$N$630,12,FALSE)</f>
        <v>239446</v>
      </c>
      <c r="AC197" s="45">
        <f t="shared" si="3"/>
        <v>5.3771790808240887</v>
      </c>
      <c r="AD197" s="21">
        <v>50051</v>
      </c>
      <c r="AE197" s="21">
        <v>2295186</v>
      </c>
    </row>
    <row r="198" spans="1:31" hidden="1" x14ac:dyDescent="0.25">
      <c r="A198" s="25" t="s">
        <v>40</v>
      </c>
      <c r="B198" s="25" t="s">
        <v>2</v>
      </c>
      <c r="C198" s="25" t="s">
        <v>301</v>
      </c>
      <c r="D198" s="25" t="s">
        <v>747</v>
      </c>
      <c r="E198" s="25">
        <v>256</v>
      </c>
      <c r="F198" s="25">
        <v>30</v>
      </c>
      <c r="G198" s="25">
        <v>226</v>
      </c>
      <c r="H198" s="25">
        <v>8</v>
      </c>
      <c r="I198" s="25">
        <v>236</v>
      </c>
      <c r="J198" s="25">
        <v>37</v>
      </c>
      <c r="K198" s="25">
        <v>199</v>
      </c>
      <c r="L198" s="25">
        <v>5</v>
      </c>
      <c r="M198" s="25">
        <v>202</v>
      </c>
      <c r="N198" s="25">
        <v>26</v>
      </c>
      <c r="O198" s="25">
        <v>176</v>
      </c>
      <c r="P198" s="25">
        <v>1</v>
      </c>
      <c r="Q198" s="25">
        <v>220</v>
      </c>
      <c r="R198" s="25">
        <v>28</v>
      </c>
      <c r="S198" s="25">
        <v>192</v>
      </c>
      <c r="T198" s="25">
        <v>5</v>
      </c>
      <c r="U198" s="25">
        <v>204</v>
      </c>
      <c r="V198" s="25">
        <v>32</v>
      </c>
      <c r="W198" s="25">
        <v>172</v>
      </c>
      <c r="X198" s="25">
        <f>VLOOKUP(C198,'HERD Expenditures, 2007-2016'!$C$2:$N$630,8,FALSE)</f>
        <v>8945</v>
      </c>
      <c r="Y198" s="25">
        <f>VLOOKUP(C198,'HERD Expenditures, 2007-2016'!$C$2:$N$630,9,FALSE)</f>
        <v>8120</v>
      </c>
      <c r="Z198" s="25">
        <f>VLOOKUP(C198,'HERD Expenditures, 2007-2016'!$C$2:$N$630,10,FALSE)</f>
        <v>7262</v>
      </c>
      <c r="AA198" s="25">
        <f>VLOOKUP(C198,'HERD Expenditures, 2007-2016'!$C$2:$N$630,11,FALSE)</f>
        <v>7223</v>
      </c>
      <c r="AB198" s="25">
        <f>VLOOKUP(C198,'HERD Expenditures, 2007-2016'!$C$2:$N$630,12,FALSE)</f>
        <v>7740</v>
      </c>
      <c r="AC198" s="45">
        <f t="shared" si="3"/>
        <v>5.375</v>
      </c>
      <c r="AD198" s="21">
        <v>4120166</v>
      </c>
      <c r="AE198" s="21">
        <v>5427549</v>
      </c>
    </row>
    <row r="199" spans="1:31" x14ac:dyDescent="0.25">
      <c r="A199" s="25" t="s">
        <v>6</v>
      </c>
      <c r="B199" s="25" t="s">
        <v>2</v>
      </c>
      <c r="C199" s="25" t="s">
        <v>594</v>
      </c>
      <c r="D199" s="25" t="s">
        <v>771</v>
      </c>
      <c r="E199" s="25">
        <v>3881</v>
      </c>
      <c r="F199" s="25">
        <v>579</v>
      </c>
      <c r="G199" s="25">
        <v>3302</v>
      </c>
      <c r="H199" s="25">
        <v>442</v>
      </c>
      <c r="I199" s="25">
        <v>3790</v>
      </c>
      <c r="J199" s="25">
        <v>580</v>
      </c>
      <c r="K199" s="25">
        <v>3210</v>
      </c>
      <c r="L199" s="25">
        <v>422</v>
      </c>
      <c r="M199" s="25">
        <v>3602</v>
      </c>
      <c r="N199" s="25">
        <v>548</v>
      </c>
      <c r="O199" s="25">
        <v>3054</v>
      </c>
      <c r="P199" s="25">
        <v>380</v>
      </c>
      <c r="Q199" s="25">
        <v>3450</v>
      </c>
      <c r="R199" s="25">
        <v>559</v>
      </c>
      <c r="S199" s="25">
        <v>2891</v>
      </c>
      <c r="T199" s="25">
        <v>375</v>
      </c>
      <c r="U199" s="25">
        <v>3439</v>
      </c>
      <c r="V199" s="25">
        <v>540</v>
      </c>
      <c r="W199" s="25">
        <v>2899</v>
      </c>
      <c r="X199" s="25">
        <f>VLOOKUP(C199,'HERD Expenditures, 2007-2016'!$C$2:$N$630,8,FALSE)</f>
        <v>365120</v>
      </c>
      <c r="Y199" s="25">
        <f>VLOOKUP(C199,'HERD Expenditures, 2007-2016'!$C$2:$N$630,9,FALSE)</f>
        <v>361010</v>
      </c>
      <c r="Z199" s="25">
        <f>VLOOKUP(C199,'HERD Expenditures, 2007-2016'!$C$2:$N$630,10,FALSE)</f>
        <v>341531</v>
      </c>
      <c r="AA199" s="25">
        <f>VLOOKUP(C199,'HERD Expenditures, 2007-2016'!$C$2:$N$630,11,FALSE)</f>
        <v>342040</v>
      </c>
      <c r="AB199" s="25">
        <f>VLOOKUP(C199,'HERD Expenditures, 2007-2016'!$C$2:$N$630,12,FALSE)</f>
        <v>347016</v>
      </c>
      <c r="AC199" s="45">
        <f t="shared" si="3"/>
        <v>5.3685185185185187</v>
      </c>
      <c r="AD199" s="21" t="e">
        <v>#N/A</v>
      </c>
      <c r="AE199" s="21">
        <v>14325377</v>
      </c>
    </row>
    <row r="200" spans="1:31" hidden="1" x14ac:dyDescent="0.25">
      <c r="A200" s="25" t="s">
        <v>81</v>
      </c>
      <c r="B200" s="25" t="s">
        <v>2</v>
      </c>
      <c r="C200" s="25" t="s">
        <v>415</v>
      </c>
      <c r="D200" s="25" t="s">
        <v>859</v>
      </c>
      <c r="E200" s="25">
        <v>378</v>
      </c>
      <c r="F200" s="25">
        <v>99</v>
      </c>
      <c r="G200" s="25">
        <v>279</v>
      </c>
      <c r="H200" s="25">
        <v>9</v>
      </c>
      <c r="I200" s="25">
        <v>378</v>
      </c>
      <c r="J200" s="25">
        <v>70</v>
      </c>
      <c r="K200" s="25">
        <v>308</v>
      </c>
      <c r="L200" s="25">
        <v>11</v>
      </c>
      <c r="M200" s="25">
        <v>398</v>
      </c>
      <c r="N200" s="25">
        <v>59</v>
      </c>
      <c r="O200" s="25">
        <v>339</v>
      </c>
      <c r="P200" s="25">
        <v>5</v>
      </c>
      <c r="Q200" s="25">
        <v>412</v>
      </c>
      <c r="R200" s="25">
        <v>61</v>
      </c>
      <c r="S200" s="25">
        <v>351</v>
      </c>
      <c r="T200" s="25">
        <v>6</v>
      </c>
      <c r="U200" s="25">
        <v>444</v>
      </c>
      <c r="V200" s="25">
        <v>70</v>
      </c>
      <c r="W200" s="25">
        <v>374</v>
      </c>
      <c r="X200" s="25">
        <f>VLOOKUP(C200,'HERD Expenditures, 2007-2016'!$C$2:$N$630,8,FALSE)</f>
        <v>20270</v>
      </c>
      <c r="Y200" s="25">
        <f>VLOOKUP(C200,'HERD Expenditures, 2007-2016'!$C$2:$N$630,9,FALSE)</f>
        <v>21757</v>
      </c>
      <c r="Z200" s="25">
        <f>VLOOKUP(C200,'HERD Expenditures, 2007-2016'!$C$2:$N$630,10,FALSE)</f>
        <v>27077</v>
      </c>
      <c r="AA200" s="25">
        <f>VLOOKUP(C200,'HERD Expenditures, 2007-2016'!$C$2:$N$630,11,FALSE)</f>
        <v>25066</v>
      </c>
      <c r="AB200" s="25">
        <f>VLOOKUP(C200,'HERD Expenditures, 2007-2016'!$C$2:$N$630,12,FALSE)</f>
        <v>22347</v>
      </c>
      <c r="AC200" s="45">
        <f t="shared" si="3"/>
        <v>5.3428571428571425</v>
      </c>
      <c r="AD200" s="21">
        <v>113641</v>
      </c>
      <c r="AE200" s="21">
        <v>10239710</v>
      </c>
    </row>
    <row r="201" spans="1:31" hidden="1" x14ac:dyDescent="0.25">
      <c r="A201" s="25" t="s">
        <v>30</v>
      </c>
      <c r="B201" s="25" t="s">
        <v>5</v>
      </c>
      <c r="C201" s="25" t="s">
        <v>360</v>
      </c>
      <c r="D201" s="25" t="s">
        <v>722</v>
      </c>
      <c r="E201" s="25">
        <v>313</v>
      </c>
      <c r="F201" s="25">
        <v>46</v>
      </c>
      <c r="G201" s="25">
        <v>267</v>
      </c>
      <c r="H201" s="25">
        <v>3</v>
      </c>
      <c r="I201" s="25">
        <v>291</v>
      </c>
      <c r="J201" s="25">
        <v>43</v>
      </c>
      <c r="K201" s="25">
        <v>248</v>
      </c>
      <c r="L201" s="25">
        <v>4</v>
      </c>
      <c r="M201" s="25">
        <v>269</v>
      </c>
      <c r="N201" s="25">
        <v>49</v>
      </c>
      <c r="O201" s="25">
        <v>220</v>
      </c>
      <c r="P201" s="25">
        <v>2</v>
      </c>
      <c r="Q201" s="25">
        <v>312</v>
      </c>
      <c r="R201" s="25">
        <v>48</v>
      </c>
      <c r="S201" s="25">
        <v>264</v>
      </c>
      <c r="T201" s="25">
        <v>2</v>
      </c>
      <c r="U201" s="25">
        <v>310</v>
      </c>
      <c r="V201" s="25">
        <v>49</v>
      </c>
      <c r="W201" s="25">
        <v>261</v>
      </c>
      <c r="X201" s="25">
        <f>VLOOKUP(C201,'HERD Expenditures, 2007-2016'!$C$2:$N$630,8,FALSE)</f>
        <v>14897</v>
      </c>
      <c r="Y201" s="25">
        <f>VLOOKUP(C201,'HERD Expenditures, 2007-2016'!$C$2:$N$630,9,FALSE)</f>
        <v>8259</v>
      </c>
      <c r="Z201" s="25">
        <f>VLOOKUP(C201,'HERD Expenditures, 2007-2016'!$C$2:$N$630,10,FALSE)</f>
        <v>8166</v>
      </c>
      <c r="AA201" s="25">
        <f>VLOOKUP(C201,'HERD Expenditures, 2007-2016'!$C$2:$N$630,11,FALSE)</f>
        <v>9669</v>
      </c>
      <c r="AB201" s="25">
        <f>VLOOKUP(C201,'HERD Expenditures, 2007-2016'!$C$2:$N$630,12,FALSE)</f>
        <v>7812</v>
      </c>
      <c r="AC201" s="45">
        <f t="shared" si="3"/>
        <v>5.3265306122448983</v>
      </c>
      <c r="AD201" s="21">
        <v>825174</v>
      </c>
      <c r="AE201" s="21">
        <v>10239710</v>
      </c>
    </row>
    <row r="202" spans="1:31" x14ac:dyDescent="0.25">
      <c r="A202" s="25" t="s">
        <v>63</v>
      </c>
      <c r="B202" s="25" t="s">
        <v>2</v>
      </c>
      <c r="C202" s="25" t="s">
        <v>524</v>
      </c>
      <c r="D202" s="25" t="s">
        <v>811</v>
      </c>
      <c r="E202" s="25">
        <v>1958</v>
      </c>
      <c r="F202" s="25">
        <v>245</v>
      </c>
      <c r="G202" s="25">
        <v>1713</v>
      </c>
      <c r="H202" s="25">
        <v>151</v>
      </c>
      <c r="I202" s="25">
        <v>1760</v>
      </c>
      <c r="J202" s="25">
        <v>268</v>
      </c>
      <c r="K202" s="25">
        <v>1492</v>
      </c>
      <c r="L202" s="25">
        <v>140</v>
      </c>
      <c r="M202" s="25">
        <v>1747</v>
      </c>
      <c r="N202" s="25">
        <v>313</v>
      </c>
      <c r="O202" s="25">
        <v>1434</v>
      </c>
      <c r="P202" s="25">
        <v>144</v>
      </c>
      <c r="Q202" s="25">
        <v>1328</v>
      </c>
      <c r="R202" s="25">
        <v>189</v>
      </c>
      <c r="S202" s="25">
        <v>1139</v>
      </c>
      <c r="T202" s="25">
        <v>121</v>
      </c>
      <c r="U202" s="25">
        <v>1402</v>
      </c>
      <c r="V202" s="25">
        <v>222</v>
      </c>
      <c r="W202" s="25">
        <v>1180</v>
      </c>
      <c r="X202" s="25">
        <f>VLOOKUP(C202,'HERD Expenditures, 2007-2016'!$C$2:$N$630,8,FALSE)</f>
        <v>164373</v>
      </c>
      <c r="Y202" s="25">
        <f>VLOOKUP(C202,'HERD Expenditures, 2007-2016'!$C$2:$N$630,9,FALSE)</f>
        <v>160414</v>
      </c>
      <c r="Z202" s="25">
        <f>VLOOKUP(C202,'HERD Expenditures, 2007-2016'!$C$2:$N$630,10,FALSE)</f>
        <v>157825</v>
      </c>
      <c r="AA202" s="25">
        <f>VLOOKUP(C202,'HERD Expenditures, 2007-2016'!$C$2:$N$630,11,FALSE)</f>
        <v>152658</v>
      </c>
      <c r="AB202" s="25">
        <f>VLOOKUP(C202,'HERD Expenditures, 2007-2016'!$C$2:$N$630,12,FALSE)</f>
        <v>165438</v>
      </c>
      <c r="AC202" s="45">
        <f t="shared" si="3"/>
        <v>5.3153153153153152</v>
      </c>
      <c r="AD202" s="21">
        <v>8123112</v>
      </c>
      <c r="AE202" s="21">
        <v>7998994</v>
      </c>
    </row>
    <row r="203" spans="1:31" x14ac:dyDescent="0.25">
      <c r="A203" s="25" t="s">
        <v>151</v>
      </c>
      <c r="B203" s="25" t="s">
        <v>5</v>
      </c>
      <c r="C203" s="25" t="s">
        <v>517</v>
      </c>
      <c r="D203" s="25" t="s">
        <v>693</v>
      </c>
      <c r="E203" s="25">
        <v>1246</v>
      </c>
      <c r="F203" s="25">
        <v>217</v>
      </c>
      <c r="G203" s="25">
        <v>1029</v>
      </c>
      <c r="H203" s="25">
        <v>54</v>
      </c>
      <c r="I203" s="25">
        <v>1200</v>
      </c>
      <c r="J203" s="25">
        <v>211</v>
      </c>
      <c r="K203" s="25">
        <v>989</v>
      </c>
      <c r="L203" s="25">
        <v>55</v>
      </c>
      <c r="M203" s="25">
        <v>1157</v>
      </c>
      <c r="N203" s="25">
        <v>195</v>
      </c>
      <c r="O203" s="25">
        <v>962</v>
      </c>
      <c r="P203" s="25">
        <v>55</v>
      </c>
      <c r="Q203" s="25">
        <v>1423</v>
      </c>
      <c r="R203" s="25">
        <v>188</v>
      </c>
      <c r="S203" s="25">
        <v>1235</v>
      </c>
      <c r="T203" s="25">
        <v>44</v>
      </c>
      <c r="U203" s="25">
        <v>1265</v>
      </c>
      <c r="V203" s="25">
        <v>201</v>
      </c>
      <c r="W203" s="25">
        <v>1064</v>
      </c>
      <c r="X203" s="25">
        <f>VLOOKUP(C203,'HERD Expenditures, 2007-2016'!$C$2:$N$630,8,FALSE)</f>
        <v>74993</v>
      </c>
      <c r="Y203" s="25">
        <f>VLOOKUP(C203,'HERD Expenditures, 2007-2016'!$C$2:$N$630,9,FALSE)</f>
        <v>71819</v>
      </c>
      <c r="Z203" s="25">
        <f>VLOOKUP(C203,'HERD Expenditures, 2007-2016'!$C$2:$N$630,10,FALSE)</f>
        <v>67833</v>
      </c>
      <c r="AA203" s="25">
        <f>VLOOKUP(C203,'HERD Expenditures, 2007-2016'!$C$2:$N$630,11,FALSE)</f>
        <v>68688</v>
      </c>
      <c r="AB203" s="25">
        <f>VLOOKUP(C203,'HERD Expenditures, 2007-2016'!$C$2:$N$630,12,FALSE)</f>
        <v>70166</v>
      </c>
      <c r="AC203" s="45">
        <f t="shared" si="3"/>
        <v>5.2935323383084576</v>
      </c>
      <c r="AD203" s="21" t="e">
        <v>#N/A</v>
      </c>
      <c r="AE203" s="21">
        <v>375041</v>
      </c>
    </row>
    <row r="204" spans="1:31" x14ac:dyDescent="0.25">
      <c r="A204" s="25" t="s">
        <v>103</v>
      </c>
      <c r="B204" s="25" t="s">
        <v>5</v>
      </c>
      <c r="C204" s="25" t="s">
        <v>633</v>
      </c>
      <c r="D204" s="25" t="s">
        <v>738</v>
      </c>
      <c r="E204" s="25">
        <v>5363</v>
      </c>
      <c r="F204" s="25">
        <v>1414</v>
      </c>
      <c r="G204" s="25">
        <v>3949</v>
      </c>
      <c r="H204" s="25">
        <v>162</v>
      </c>
      <c r="I204" s="25">
        <v>5234</v>
      </c>
      <c r="J204" s="25">
        <v>1355</v>
      </c>
      <c r="K204" s="25">
        <v>3879</v>
      </c>
      <c r="L204" s="25">
        <v>152</v>
      </c>
      <c r="M204" s="25">
        <v>6216</v>
      </c>
      <c r="N204" s="25">
        <v>864</v>
      </c>
      <c r="O204" s="25">
        <v>5352</v>
      </c>
      <c r="P204" s="25">
        <v>338</v>
      </c>
      <c r="Q204" s="25">
        <v>5274</v>
      </c>
      <c r="R204" s="25">
        <v>962</v>
      </c>
      <c r="S204" s="25">
        <v>4312</v>
      </c>
      <c r="T204" s="25">
        <v>317</v>
      </c>
      <c r="U204" s="25">
        <v>5419</v>
      </c>
      <c r="V204" s="25">
        <v>863</v>
      </c>
      <c r="W204" s="25">
        <v>4556</v>
      </c>
      <c r="X204" s="25">
        <f>VLOOKUP(C204,'HERD Expenditures, 2007-2016'!$C$2:$N$630,8,FALSE)</f>
        <v>431977</v>
      </c>
      <c r="Y204" s="25">
        <f>VLOOKUP(C204,'HERD Expenditures, 2007-2016'!$C$2:$N$630,9,FALSE)</f>
        <v>409443</v>
      </c>
      <c r="Z204" s="25">
        <f>VLOOKUP(C204,'HERD Expenditures, 2007-2016'!$C$2:$N$630,10,FALSE)</f>
        <v>411020</v>
      </c>
      <c r="AA204" s="25">
        <f>VLOOKUP(C204,'HERD Expenditures, 2007-2016'!$C$2:$N$630,11,FALSE)</f>
        <v>410081</v>
      </c>
      <c r="AB204" s="25">
        <f>VLOOKUP(C204,'HERD Expenditures, 2007-2016'!$C$2:$N$630,12,FALSE)</f>
        <v>443705</v>
      </c>
      <c r="AC204" s="45">
        <f t="shared" si="3"/>
        <v>5.2792584009269987</v>
      </c>
      <c r="AD204" s="21">
        <v>74140</v>
      </c>
      <c r="AE204" s="21">
        <v>3167329</v>
      </c>
    </row>
    <row r="205" spans="1:31" x14ac:dyDescent="0.25">
      <c r="A205" s="25" t="s">
        <v>10</v>
      </c>
      <c r="B205" s="25" t="s">
        <v>5</v>
      </c>
      <c r="C205" s="25" t="s">
        <v>537</v>
      </c>
      <c r="D205" s="25" t="s">
        <v>776</v>
      </c>
      <c r="E205" s="25">
        <v>1657</v>
      </c>
      <c r="F205" s="25">
        <v>342</v>
      </c>
      <c r="G205" s="25">
        <v>1315</v>
      </c>
      <c r="H205" s="25">
        <v>117</v>
      </c>
      <c r="I205" s="25">
        <v>1914</v>
      </c>
      <c r="J205" s="25">
        <v>331</v>
      </c>
      <c r="K205" s="25">
        <v>1583</v>
      </c>
      <c r="L205" s="25">
        <v>136</v>
      </c>
      <c r="M205" s="25">
        <v>1887</v>
      </c>
      <c r="N205" s="25">
        <v>290</v>
      </c>
      <c r="O205" s="25">
        <v>1597</v>
      </c>
      <c r="P205" s="25">
        <v>120</v>
      </c>
      <c r="Q205" s="25">
        <v>1773</v>
      </c>
      <c r="R205" s="25">
        <v>248</v>
      </c>
      <c r="S205" s="25">
        <v>1525</v>
      </c>
      <c r="T205" s="25">
        <v>117</v>
      </c>
      <c r="U205" s="25">
        <v>1569</v>
      </c>
      <c r="V205" s="25">
        <v>250</v>
      </c>
      <c r="W205" s="25">
        <v>1319</v>
      </c>
      <c r="X205" s="25">
        <f>VLOOKUP(C205,'HERD Expenditures, 2007-2016'!$C$2:$N$630,8,FALSE)</f>
        <v>61771</v>
      </c>
      <c r="Y205" s="25">
        <f>VLOOKUP(C205,'HERD Expenditures, 2007-2016'!$C$2:$N$630,9,FALSE)</f>
        <v>56587</v>
      </c>
      <c r="Z205" s="25">
        <f>VLOOKUP(C205,'HERD Expenditures, 2007-2016'!$C$2:$N$630,10,FALSE)</f>
        <v>60752</v>
      </c>
      <c r="AA205" s="25">
        <f>VLOOKUP(C205,'HERD Expenditures, 2007-2016'!$C$2:$N$630,11,FALSE)</f>
        <v>63414</v>
      </c>
      <c r="AB205" s="25">
        <f>VLOOKUP(C205,'HERD Expenditures, 2007-2016'!$C$2:$N$630,12,FALSE)</f>
        <v>59813</v>
      </c>
      <c r="AC205" s="45">
        <f t="shared" si="3"/>
        <v>5.2759999999999998</v>
      </c>
      <c r="AD205" s="21">
        <v>4120166</v>
      </c>
      <c r="AE205" s="21">
        <v>5427549</v>
      </c>
    </row>
    <row r="206" spans="1:31" hidden="1" x14ac:dyDescent="0.25">
      <c r="A206" s="25" t="s">
        <v>70</v>
      </c>
      <c r="B206" s="25" t="s">
        <v>5</v>
      </c>
      <c r="C206" s="25" t="s">
        <v>391</v>
      </c>
      <c r="D206" s="25" t="s">
        <v>865</v>
      </c>
      <c r="E206" s="25">
        <v>234</v>
      </c>
      <c r="F206" s="25">
        <v>51</v>
      </c>
      <c r="G206" s="25">
        <v>183</v>
      </c>
      <c r="H206" s="25">
        <v>0</v>
      </c>
      <c r="I206" s="25">
        <v>235</v>
      </c>
      <c r="J206" s="25">
        <v>45</v>
      </c>
      <c r="K206" s="25">
        <v>190</v>
      </c>
      <c r="L206" s="25">
        <v>0</v>
      </c>
      <c r="M206" s="25">
        <v>232</v>
      </c>
      <c r="N206" s="25">
        <v>49</v>
      </c>
      <c r="O206" s="25">
        <v>183</v>
      </c>
      <c r="P206" s="25">
        <v>2</v>
      </c>
      <c r="Q206" s="25">
        <v>210</v>
      </c>
      <c r="R206" s="25">
        <v>56</v>
      </c>
      <c r="S206" s="25">
        <v>154</v>
      </c>
      <c r="T206" s="25">
        <v>2</v>
      </c>
      <c r="U206" s="25">
        <v>382</v>
      </c>
      <c r="V206" s="25">
        <v>61</v>
      </c>
      <c r="W206" s="25">
        <v>321</v>
      </c>
      <c r="X206" s="25">
        <f>VLOOKUP(C206,'HERD Expenditures, 2007-2016'!$C$2:$N$630,8,FALSE)</f>
        <v>7597</v>
      </c>
      <c r="Y206" s="25">
        <f>VLOOKUP(C206,'HERD Expenditures, 2007-2016'!$C$2:$N$630,9,FALSE)</f>
        <v>8157</v>
      </c>
      <c r="Z206" s="25">
        <f>VLOOKUP(C206,'HERD Expenditures, 2007-2016'!$C$2:$N$630,10,FALSE)</f>
        <v>8567</v>
      </c>
      <c r="AA206" s="25">
        <f>VLOOKUP(C206,'HERD Expenditures, 2007-2016'!$C$2:$N$630,11,FALSE)</f>
        <v>9921</v>
      </c>
      <c r="AB206" s="25">
        <f>VLOOKUP(C206,'HERD Expenditures, 2007-2016'!$C$2:$N$630,12,FALSE)</f>
        <v>10743</v>
      </c>
      <c r="AC206" s="45">
        <f t="shared" ref="AC206:AC269" si="4">W206/V206</f>
        <v>5.2622950819672134</v>
      </c>
      <c r="AD206" s="21">
        <v>2045647</v>
      </c>
      <c r="AE206" s="21">
        <v>14325377</v>
      </c>
    </row>
    <row r="207" spans="1:31" x14ac:dyDescent="0.25">
      <c r="A207" s="25" t="s">
        <v>45</v>
      </c>
      <c r="B207" s="25" t="s">
        <v>5</v>
      </c>
      <c r="C207" s="25" t="s">
        <v>600</v>
      </c>
      <c r="D207" s="25" t="s">
        <v>766</v>
      </c>
      <c r="E207" s="25">
        <v>3580</v>
      </c>
      <c r="F207" s="25">
        <v>690</v>
      </c>
      <c r="G207" s="25">
        <v>2890</v>
      </c>
      <c r="H207" s="25">
        <v>222</v>
      </c>
      <c r="I207" s="25">
        <v>3655</v>
      </c>
      <c r="J207" s="25">
        <v>640</v>
      </c>
      <c r="K207" s="25">
        <v>3015</v>
      </c>
      <c r="L207" s="25">
        <v>354</v>
      </c>
      <c r="M207" s="25">
        <v>3216</v>
      </c>
      <c r="N207" s="25">
        <v>607</v>
      </c>
      <c r="O207" s="25">
        <v>2609</v>
      </c>
      <c r="P207" s="25">
        <v>190</v>
      </c>
      <c r="Q207" s="25">
        <v>3336</v>
      </c>
      <c r="R207" s="25">
        <v>570</v>
      </c>
      <c r="S207" s="25">
        <v>2766</v>
      </c>
      <c r="T207" s="25">
        <v>187</v>
      </c>
      <c r="U207" s="25">
        <v>3563</v>
      </c>
      <c r="V207" s="25">
        <v>569</v>
      </c>
      <c r="W207" s="25">
        <v>2994</v>
      </c>
      <c r="X207" s="25">
        <f>VLOOKUP(C207,'HERD Expenditures, 2007-2016'!$C$2:$N$630,8,FALSE)</f>
        <v>433668</v>
      </c>
      <c r="Y207" s="25">
        <f>VLOOKUP(C207,'HERD Expenditures, 2007-2016'!$C$2:$N$630,9,FALSE)</f>
        <v>438642</v>
      </c>
      <c r="Z207" s="25">
        <f>VLOOKUP(C207,'HERD Expenditures, 2007-2016'!$C$2:$N$630,10,FALSE)</f>
        <v>422873</v>
      </c>
      <c r="AA207" s="25">
        <f>VLOOKUP(C207,'HERD Expenditures, 2007-2016'!$C$2:$N$630,11,FALSE)</f>
        <v>436028</v>
      </c>
      <c r="AB207" s="25">
        <f>VLOOKUP(C207,'HERD Expenditures, 2007-2016'!$C$2:$N$630,12,FALSE)</f>
        <v>430579</v>
      </c>
      <c r="AC207" s="45">
        <f t="shared" si="4"/>
        <v>5.261862917398946</v>
      </c>
      <c r="AD207" s="21">
        <v>258000</v>
      </c>
      <c r="AE207" s="21">
        <v>7998994</v>
      </c>
    </row>
    <row r="208" spans="1:31" hidden="1" x14ac:dyDescent="0.25">
      <c r="A208" s="25" t="s">
        <v>40</v>
      </c>
      <c r="B208" s="25" t="s">
        <v>5</v>
      </c>
      <c r="C208" s="25" t="s">
        <v>281</v>
      </c>
      <c r="D208" s="25" t="s">
        <v>719</v>
      </c>
      <c r="E208" s="25">
        <v>229</v>
      </c>
      <c r="F208" s="25">
        <v>51</v>
      </c>
      <c r="G208" s="25">
        <v>178</v>
      </c>
      <c r="H208" s="25">
        <v>5</v>
      </c>
      <c r="I208" s="25">
        <v>22</v>
      </c>
      <c r="J208" s="25">
        <v>22</v>
      </c>
      <c r="K208" s="25">
        <v>0</v>
      </c>
      <c r="L208" s="25">
        <v>0</v>
      </c>
      <c r="M208" s="25">
        <v>31</v>
      </c>
      <c r="N208" s="25">
        <v>31</v>
      </c>
      <c r="O208" s="25">
        <v>0</v>
      </c>
      <c r="P208" s="25">
        <v>0</v>
      </c>
      <c r="Q208" s="25">
        <v>132</v>
      </c>
      <c r="R208" s="25">
        <v>5</v>
      </c>
      <c r="S208" s="25">
        <v>127</v>
      </c>
      <c r="T208" s="25">
        <v>6</v>
      </c>
      <c r="U208" s="25">
        <v>175</v>
      </c>
      <c r="V208" s="25">
        <v>28</v>
      </c>
      <c r="W208" s="25">
        <v>147</v>
      </c>
      <c r="X208" s="25">
        <f>VLOOKUP(C208,'HERD Expenditures, 2007-2016'!$C$2:$N$630,8,FALSE)</f>
        <v>3526</v>
      </c>
      <c r="Y208" s="25">
        <f>VLOOKUP(C208,'HERD Expenditures, 2007-2016'!$C$2:$N$630,9,FALSE)</f>
        <v>2012</v>
      </c>
      <c r="Z208" s="25">
        <f>VLOOKUP(C208,'HERD Expenditures, 2007-2016'!$C$2:$N$630,10,FALSE)</f>
        <v>5465</v>
      </c>
      <c r="AA208" s="25">
        <f>VLOOKUP(C208,'HERD Expenditures, 2007-2016'!$C$2:$N$630,11,FALSE)</f>
        <v>5482</v>
      </c>
      <c r="AB208" s="25">
        <f>VLOOKUP(C208,'HERD Expenditures, 2007-2016'!$C$2:$N$630,12,FALSE)</f>
        <v>3243</v>
      </c>
      <c r="AC208" s="45">
        <f t="shared" si="4"/>
        <v>5.25</v>
      </c>
      <c r="AD208" s="21">
        <v>57350</v>
      </c>
      <c r="AE208" s="21">
        <v>500549</v>
      </c>
    </row>
    <row r="209" spans="1:31" hidden="1" x14ac:dyDescent="0.25">
      <c r="A209" s="25" t="s">
        <v>42</v>
      </c>
      <c r="B209" s="25" t="s">
        <v>2</v>
      </c>
      <c r="C209" s="25" t="s">
        <v>461</v>
      </c>
      <c r="D209" s="25" t="s">
        <v>723</v>
      </c>
      <c r="E209" s="25">
        <v>758</v>
      </c>
      <c r="F209" s="25">
        <v>82</v>
      </c>
      <c r="G209" s="25">
        <v>676</v>
      </c>
      <c r="H209" s="25">
        <v>42</v>
      </c>
      <c r="I209" s="25">
        <v>724</v>
      </c>
      <c r="J209" s="25">
        <v>75</v>
      </c>
      <c r="K209" s="25">
        <v>649</v>
      </c>
      <c r="L209" s="25">
        <v>56</v>
      </c>
      <c r="M209" s="25">
        <v>660</v>
      </c>
      <c r="N209" s="25">
        <v>86</v>
      </c>
      <c r="O209" s="25">
        <v>574</v>
      </c>
      <c r="P209" s="25">
        <v>51</v>
      </c>
      <c r="Q209" s="25">
        <v>663</v>
      </c>
      <c r="R209" s="25">
        <v>90</v>
      </c>
      <c r="S209" s="25">
        <v>573</v>
      </c>
      <c r="T209" s="25">
        <v>49</v>
      </c>
      <c r="U209" s="25">
        <v>674</v>
      </c>
      <c r="V209" s="25">
        <v>108</v>
      </c>
      <c r="W209" s="25">
        <v>566</v>
      </c>
      <c r="X209" s="25">
        <f>VLOOKUP(C209,'HERD Expenditures, 2007-2016'!$C$2:$N$630,8,FALSE)</f>
        <v>51442</v>
      </c>
      <c r="Y209" s="25">
        <f>VLOOKUP(C209,'HERD Expenditures, 2007-2016'!$C$2:$N$630,9,FALSE)</f>
        <v>50702</v>
      </c>
      <c r="Z209" s="25">
        <f>VLOOKUP(C209,'HERD Expenditures, 2007-2016'!$C$2:$N$630,10,FALSE)</f>
        <v>49724</v>
      </c>
      <c r="AA209" s="25">
        <f>VLOOKUP(C209,'HERD Expenditures, 2007-2016'!$C$2:$N$630,11,FALSE)</f>
        <v>47761</v>
      </c>
      <c r="AB209" s="25">
        <f>VLOOKUP(C209,'HERD Expenditures, 2007-2016'!$C$2:$N$630,12,FALSE)</f>
        <v>54469</v>
      </c>
      <c r="AC209" s="45">
        <f t="shared" si="4"/>
        <v>5.2407407407407405</v>
      </c>
      <c r="AD209" s="21">
        <v>91540</v>
      </c>
      <c r="AE209" s="21">
        <v>14325377</v>
      </c>
    </row>
    <row r="210" spans="1:31" x14ac:dyDescent="0.25">
      <c r="A210" s="25" t="s">
        <v>12</v>
      </c>
      <c r="B210" s="25" t="s">
        <v>5</v>
      </c>
      <c r="C210" s="25" t="s">
        <v>616</v>
      </c>
      <c r="D210" s="25" t="s">
        <v>752</v>
      </c>
      <c r="E210" s="25">
        <v>3890</v>
      </c>
      <c r="F210" s="25">
        <v>961</v>
      </c>
      <c r="G210" s="25">
        <v>2929</v>
      </c>
      <c r="H210" s="25">
        <v>203</v>
      </c>
      <c r="I210" s="25">
        <v>3886</v>
      </c>
      <c r="J210" s="25">
        <v>843</v>
      </c>
      <c r="K210" s="25">
        <v>3043</v>
      </c>
      <c r="L210" s="25">
        <v>207</v>
      </c>
      <c r="M210" s="25">
        <v>3975</v>
      </c>
      <c r="N210" s="25">
        <v>653</v>
      </c>
      <c r="O210" s="25">
        <v>3322</v>
      </c>
      <c r="P210" s="25">
        <v>211</v>
      </c>
      <c r="Q210" s="25">
        <v>4296</v>
      </c>
      <c r="R210" s="25">
        <v>689</v>
      </c>
      <c r="S210" s="25">
        <v>3607</v>
      </c>
      <c r="T210" s="25">
        <v>190</v>
      </c>
      <c r="U210" s="25">
        <v>4466</v>
      </c>
      <c r="V210" s="25">
        <v>717</v>
      </c>
      <c r="W210" s="25">
        <v>3749</v>
      </c>
      <c r="X210" s="25">
        <f>VLOOKUP(C210,'HERD Expenditures, 2007-2016'!$C$2:$N$630,8,FALSE)</f>
        <v>220360</v>
      </c>
      <c r="Y210" s="25">
        <f>VLOOKUP(C210,'HERD Expenditures, 2007-2016'!$C$2:$N$630,9,FALSE)</f>
        <v>227703</v>
      </c>
      <c r="Z210" s="25">
        <f>VLOOKUP(C210,'HERD Expenditures, 2007-2016'!$C$2:$N$630,10,FALSE)</f>
        <v>228849</v>
      </c>
      <c r="AA210" s="25">
        <f>VLOOKUP(C210,'HERD Expenditures, 2007-2016'!$C$2:$N$630,11,FALSE)</f>
        <v>232271</v>
      </c>
      <c r="AB210" s="25">
        <f>VLOOKUP(C210,'HERD Expenditures, 2007-2016'!$C$2:$N$630,12,FALSE)</f>
        <v>239550</v>
      </c>
      <c r="AC210" s="45">
        <f t="shared" si="4"/>
        <v>5.2287308228730822</v>
      </c>
      <c r="AD210" s="21">
        <v>242687</v>
      </c>
      <c r="AE210" s="21">
        <v>546524</v>
      </c>
    </row>
    <row r="211" spans="1:31" hidden="1" x14ac:dyDescent="0.25">
      <c r="A211" s="25" t="s">
        <v>42</v>
      </c>
      <c r="B211" s="25" t="s">
        <v>2</v>
      </c>
      <c r="C211" s="25" t="s">
        <v>394</v>
      </c>
      <c r="D211" s="25" t="s">
        <v>723</v>
      </c>
      <c r="E211" s="25">
        <v>286</v>
      </c>
      <c r="F211" s="25">
        <v>50</v>
      </c>
      <c r="G211" s="25">
        <v>236</v>
      </c>
      <c r="H211" s="25">
        <v>10</v>
      </c>
      <c r="I211" s="25">
        <v>299</v>
      </c>
      <c r="J211" s="25">
        <v>52</v>
      </c>
      <c r="K211" s="25">
        <v>247</v>
      </c>
      <c r="L211" s="25">
        <v>10</v>
      </c>
      <c r="M211" s="25">
        <v>291</v>
      </c>
      <c r="N211" s="25">
        <v>48</v>
      </c>
      <c r="O211" s="25">
        <v>243</v>
      </c>
      <c r="P211" s="25">
        <v>10</v>
      </c>
      <c r="Q211" s="25">
        <v>320</v>
      </c>
      <c r="R211" s="25">
        <v>63</v>
      </c>
      <c r="S211" s="25">
        <v>257</v>
      </c>
      <c r="T211" s="25">
        <v>10</v>
      </c>
      <c r="U211" s="25">
        <v>386</v>
      </c>
      <c r="V211" s="25">
        <v>62</v>
      </c>
      <c r="W211" s="25">
        <v>324</v>
      </c>
      <c r="X211" s="25">
        <f>VLOOKUP(C211,'HERD Expenditures, 2007-2016'!$C$2:$N$630,8,FALSE)</f>
        <v>8439</v>
      </c>
      <c r="Y211" s="25">
        <f>VLOOKUP(C211,'HERD Expenditures, 2007-2016'!$C$2:$N$630,9,FALSE)</f>
        <v>9113</v>
      </c>
      <c r="Z211" s="25">
        <f>VLOOKUP(C211,'HERD Expenditures, 2007-2016'!$C$2:$N$630,10,FALSE)</f>
        <v>10127</v>
      </c>
      <c r="AA211" s="25">
        <f>VLOOKUP(C211,'HERD Expenditures, 2007-2016'!$C$2:$N$630,11,FALSE)</f>
        <v>9595</v>
      </c>
      <c r="AB211" s="25">
        <f>VLOOKUP(C211,'HERD Expenditures, 2007-2016'!$C$2:$N$630,12,FALSE)</f>
        <v>11664</v>
      </c>
      <c r="AC211" s="45">
        <f t="shared" si="4"/>
        <v>5.225806451612903</v>
      </c>
      <c r="AD211" s="21">
        <v>318528</v>
      </c>
      <c r="AE211" s="21">
        <v>3670284</v>
      </c>
    </row>
    <row r="212" spans="1:31" hidden="1" x14ac:dyDescent="0.25">
      <c r="A212" s="25" t="s">
        <v>30</v>
      </c>
      <c r="B212" s="25" t="s">
        <v>5</v>
      </c>
      <c r="C212" s="25" t="s">
        <v>379</v>
      </c>
      <c r="D212" s="25" t="s">
        <v>870</v>
      </c>
      <c r="E212" s="25">
        <v>410</v>
      </c>
      <c r="F212" s="25">
        <v>57</v>
      </c>
      <c r="G212" s="25">
        <v>353</v>
      </c>
      <c r="H212" s="25">
        <v>0</v>
      </c>
      <c r="I212" s="25">
        <v>385</v>
      </c>
      <c r="J212" s="25">
        <v>71</v>
      </c>
      <c r="K212" s="25">
        <v>314</v>
      </c>
      <c r="L212" s="25">
        <v>0</v>
      </c>
      <c r="M212" s="25">
        <v>242</v>
      </c>
      <c r="N212" s="25">
        <v>42</v>
      </c>
      <c r="O212" s="25">
        <v>200</v>
      </c>
      <c r="P212" s="25">
        <v>1</v>
      </c>
      <c r="Q212" s="25">
        <v>343</v>
      </c>
      <c r="R212" s="25">
        <v>52</v>
      </c>
      <c r="S212" s="25">
        <v>291</v>
      </c>
      <c r="T212" s="25">
        <v>1</v>
      </c>
      <c r="U212" s="25">
        <v>361</v>
      </c>
      <c r="V212" s="25">
        <v>58</v>
      </c>
      <c r="W212" s="25">
        <v>303</v>
      </c>
      <c r="X212" s="25">
        <f>VLOOKUP(C212,'HERD Expenditures, 2007-2016'!$C$2:$N$630,8,FALSE)</f>
        <v>11740</v>
      </c>
      <c r="Y212" s="25">
        <f>VLOOKUP(C212,'HERD Expenditures, 2007-2016'!$C$2:$N$630,9,FALSE)</f>
        <v>10357</v>
      </c>
      <c r="Z212" s="25">
        <f>VLOOKUP(C212,'HERD Expenditures, 2007-2016'!$C$2:$N$630,10,FALSE)</f>
        <v>9209</v>
      </c>
      <c r="AA212" s="25">
        <f>VLOOKUP(C212,'HERD Expenditures, 2007-2016'!$C$2:$N$630,11,FALSE)</f>
        <v>10548</v>
      </c>
      <c r="AB212" s="25">
        <f>VLOOKUP(C212,'HERD Expenditures, 2007-2016'!$C$2:$N$630,12,FALSE)</f>
        <v>11763</v>
      </c>
      <c r="AC212" s="45">
        <f t="shared" si="4"/>
        <v>5.2241379310344831</v>
      </c>
      <c r="AD212" s="21">
        <v>42036</v>
      </c>
      <c r="AE212" s="21">
        <v>14325377</v>
      </c>
    </row>
    <row r="213" spans="1:31" hidden="1" x14ac:dyDescent="0.25">
      <c r="A213" s="25" t="s">
        <v>42</v>
      </c>
      <c r="B213" s="25" t="s">
        <v>5</v>
      </c>
      <c r="C213" s="25" t="s">
        <v>423</v>
      </c>
      <c r="D213" s="25" t="s">
        <v>771</v>
      </c>
      <c r="E213" s="25">
        <v>549</v>
      </c>
      <c r="F213" s="25">
        <v>81</v>
      </c>
      <c r="G213" s="25">
        <v>468</v>
      </c>
      <c r="H213" s="25">
        <v>8</v>
      </c>
      <c r="I213" s="25">
        <v>519</v>
      </c>
      <c r="J213" s="25">
        <v>78</v>
      </c>
      <c r="K213" s="25">
        <v>441</v>
      </c>
      <c r="L213" s="25">
        <v>2</v>
      </c>
      <c r="M213" s="25">
        <v>429</v>
      </c>
      <c r="N213" s="25">
        <v>60</v>
      </c>
      <c r="O213" s="25">
        <v>369</v>
      </c>
      <c r="P213" s="25">
        <v>4</v>
      </c>
      <c r="Q213" s="25">
        <v>448</v>
      </c>
      <c r="R213" s="25">
        <v>72</v>
      </c>
      <c r="S213" s="25">
        <v>376</v>
      </c>
      <c r="T213" s="25">
        <v>2</v>
      </c>
      <c r="U213" s="25">
        <v>473</v>
      </c>
      <c r="V213" s="25">
        <v>76</v>
      </c>
      <c r="W213" s="25">
        <v>397</v>
      </c>
      <c r="X213" s="25">
        <f>VLOOKUP(C213,'HERD Expenditures, 2007-2016'!$C$2:$N$630,8,FALSE)</f>
        <v>22732</v>
      </c>
      <c r="Y213" s="25">
        <f>VLOOKUP(C213,'HERD Expenditures, 2007-2016'!$C$2:$N$630,9,FALSE)</f>
        <v>27326</v>
      </c>
      <c r="Z213" s="25">
        <f>VLOOKUP(C213,'HERD Expenditures, 2007-2016'!$C$2:$N$630,10,FALSE)</f>
        <v>28219</v>
      </c>
      <c r="AA213" s="25">
        <f>VLOOKUP(C213,'HERD Expenditures, 2007-2016'!$C$2:$N$630,11,FALSE)</f>
        <v>26776</v>
      </c>
      <c r="AB213" s="25">
        <f>VLOOKUP(C213,'HERD Expenditures, 2007-2016'!$C$2:$N$630,12,FALSE)</f>
        <v>26824</v>
      </c>
      <c r="AC213" s="45">
        <f t="shared" si="4"/>
        <v>5.2236842105263159</v>
      </c>
      <c r="AD213" s="21">
        <v>319287</v>
      </c>
      <c r="AE213" s="21">
        <v>3167329</v>
      </c>
    </row>
    <row r="214" spans="1:31" hidden="1" x14ac:dyDescent="0.25">
      <c r="A214" s="25" t="s">
        <v>143</v>
      </c>
      <c r="B214" s="25" t="s">
        <v>5</v>
      </c>
      <c r="C214" s="25" t="s">
        <v>142</v>
      </c>
      <c r="D214" s="25" t="s">
        <v>927</v>
      </c>
      <c r="E214" s="25">
        <v>72</v>
      </c>
      <c r="F214" s="25">
        <v>7</v>
      </c>
      <c r="G214" s="25">
        <v>65</v>
      </c>
      <c r="H214" s="25">
        <v>5</v>
      </c>
      <c r="I214" s="25">
        <v>74</v>
      </c>
      <c r="J214" s="25">
        <v>19</v>
      </c>
      <c r="K214" s="25">
        <v>55</v>
      </c>
      <c r="L214" s="25">
        <v>5</v>
      </c>
      <c r="M214" s="25">
        <v>70</v>
      </c>
      <c r="N214" s="25">
        <v>9</v>
      </c>
      <c r="O214" s="25">
        <v>61</v>
      </c>
      <c r="P214" s="25">
        <v>13</v>
      </c>
      <c r="Q214" s="25">
        <v>65</v>
      </c>
      <c r="R214" s="25">
        <v>9</v>
      </c>
      <c r="S214" s="25">
        <v>56</v>
      </c>
      <c r="T214" s="25">
        <v>11</v>
      </c>
      <c r="U214" s="25">
        <v>68</v>
      </c>
      <c r="V214" s="25">
        <v>11</v>
      </c>
      <c r="W214" s="25">
        <v>57</v>
      </c>
      <c r="X214" s="25">
        <f>VLOOKUP(C214,'HERD Expenditures, 2007-2016'!$C$2:$N$630,8,FALSE)</f>
        <v>1479</v>
      </c>
      <c r="Y214" s="25">
        <f>VLOOKUP(C214,'HERD Expenditures, 2007-2016'!$C$2:$N$630,9,FALSE)</f>
        <v>1536</v>
      </c>
      <c r="Z214" s="25">
        <f>VLOOKUP(C214,'HERD Expenditures, 2007-2016'!$C$2:$N$630,10,FALSE)</f>
        <v>2475</v>
      </c>
      <c r="AA214" s="25">
        <f>VLOOKUP(C214,'HERD Expenditures, 2007-2016'!$C$2:$N$630,11,FALSE)</f>
        <v>2210</v>
      </c>
      <c r="AB214" s="25">
        <f>VLOOKUP(C214,'HERD Expenditures, 2007-2016'!$C$2:$N$630,12,FALSE)</f>
        <v>2162</v>
      </c>
      <c r="AC214" s="45">
        <f t="shared" si="4"/>
        <v>5.1818181818181817</v>
      </c>
      <c r="AD214" s="21">
        <v>82343</v>
      </c>
      <c r="AE214" s="21">
        <v>5427549</v>
      </c>
    </row>
    <row r="215" spans="1:31" x14ac:dyDescent="0.25">
      <c r="A215" s="25" t="s">
        <v>143</v>
      </c>
      <c r="B215" s="25" t="s">
        <v>5</v>
      </c>
      <c r="C215" s="25" t="s">
        <v>627</v>
      </c>
      <c r="D215" s="25" t="s">
        <v>741</v>
      </c>
      <c r="E215" s="25">
        <v>4671</v>
      </c>
      <c r="F215" s="25">
        <v>805</v>
      </c>
      <c r="G215" s="25">
        <v>3866</v>
      </c>
      <c r="H215" s="25">
        <v>271</v>
      </c>
      <c r="I215" s="25">
        <v>5015</v>
      </c>
      <c r="J215" s="25">
        <v>826</v>
      </c>
      <c r="K215" s="25">
        <v>4189</v>
      </c>
      <c r="L215" s="25">
        <v>277</v>
      </c>
      <c r="M215" s="25">
        <v>5360</v>
      </c>
      <c r="N215" s="25">
        <v>765</v>
      </c>
      <c r="O215" s="25">
        <v>4595</v>
      </c>
      <c r="P215" s="25">
        <v>312</v>
      </c>
      <c r="Q215" s="25">
        <v>5173</v>
      </c>
      <c r="R215" s="25">
        <v>822</v>
      </c>
      <c r="S215" s="25">
        <v>4351</v>
      </c>
      <c r="T215" s="25">
        <v>259</v>
      </c>
      <c r="U215" s="25">
        <v>4952</v>
      </c>
      <c r="V215" s="25">
        <v>807</v>
      </c>
      <c r="W215" s="25">
        <v>4145</v>
      </c>
      <c r="X215" s="25">
        <f>VLOOKUP(C215,'HERD Expenditures, 2007-2016'!$C$2:$N$630,8,FALSE)</f>
        <v>286262</v>
      </c>
      <c r="Y215" s="25">
        <f>VLOOKUP(C215,'HERD Expenditures, 2007-2016'!$C$2:$N$630,9,FALSE)</f>
        <v>298498</v>
      </c>
      <c r="Z215" s="25">
        <f>VLOOKUP(C215,'HERD Expenditures, 2007-2016'!$C$2:$N$630,10,FALSE)</f>
        <v>301534</v>
      </c>
      <c r="AA215" s="25">
        <f>VLOOKUP(C215,'HERD Expenditures, 2007-2016'!$C$2:$N$630,11,FALSE)</f>
        <v>311383</v>
      </c>
      <c r="AB215" s="25">
        <f>VLOOKUP(C215,'HERD Expenditures, 2007-2016'!$C$2:$N$630,12,FALSE)</f>
        <v>297933</v>
      </c>
      <c r="AC215" s="45">
        <f t="shared" si="4"/>
        <v>5.1363073110285002</v>
      </c>
      <c r="AD215" s="21" t="e">
        <v>#N/A</v>
      </c>
      <c r="AE215" s="21">
        <v>3725280</v>
      </c>
    </row>
    <row r="216" spans="1:31" hidden="1" x14ac:dyDescent="0.25">
      <c r="A216" s="25" t="s">
        <v>85</v>
      </c>
      <c r="B216" s="25" t="s">
        <v>2</v>
      </c>
      <c r="C216" s="25" t="s">
        <v>418</v>
      </c>
      <c r="D216" s="25" t="s">
        <v>715</v>
      </c>
      <c r="E216" s="25">
        <v>1185</v>
      </c>
      <c r="F216" s="25">
        <v>161</v>
      </c>
      <c r="G216" s="25">
        <v>1024</v>
      </c>
      <c r="H216" s="25">
        <v>15</v>
      </c>
      <c r="I216" s="25">
        <v>1185</v>
      </c>
      <c r="J216" s="25">
        <v>161</v>
      </c>
      <c r="K216" s="25">
        <v>1024</v>
      </c>
      <c r="L216" s="25">
        <v>15</v>
      </c>
      <c r="M216" s="25">
        <v>532</v>
      </c>
      <c r="N216" s="25">
        <v>107</v>
      </c>
      <c r="O216" s="25">
        <v>425</v>
      </c>
      <c r="P216" s="25">
        <v>14</v>
      </c>
      <c r="Q216" s="25">
        <v>495</v>
      </c>
      <c r="R216" s="25">
        <v>93</v>
      </c>
      <c r="S216" s="25">
        <v>402</v>
      </c>
      <c r="T216" s="25">
        <v>20</v>
      </c>
      <c r="U216" s="25">
        <v>460</v>
      </c>
      <c r="V216" s="25">
        <v>75</v>
      </c>
      <c r="W216" s="25">
        <v>385</v>
      </c>
      <c r="X216" s="25">
        <f>VLOOKUP(C216,'HERD Expenditures, 2007-2016'!$C$2:$N$630,8,FALSE)</f>
        <v>37586</v>
      </c>
      <c r="Y216" s="25">
        <f>VLOOKUP(C216,'HERD Expenditures, 2007-2016'!$C$2:$N$630,9,FALSE)</f>
        <v>36638</v>
      </c>
      <c r="Z216" s="25">
        <f>VLOOKUP(C216,'HERD Expenditures, 2007-2016'!$C$2:$N$630,10,FALSE)</f>
        <v>41858</v>
      </c>
      <c r="AA216" s="25">
        <f>VLOOKUP(C216,'HERD Expenditures, 2007-2016'!$C$2:$N$630,11,FALSE)</f>
        <v>33367</v>
      </c>
      <c r="AB216" s="25">
        <f>VLOOKUP(C216,'HERD Expenditures, 2007-2016'!$C$2:$N$630,12,FALSE)</f>
        <v>38774</v>
      </c>
      <c r="AC216" s="45">
        <f t="shared" si="4"/>
        <v>5.1333333333333337</v>
      </c>
      <c r="AD216" s="21">
        <v>4120166</v>
      </c>
      <c r="AE216" s="21">
        <v>5427549</v>
      </c>
    </row>
    <row r="217" spans="1:31" hidden="1" x14ac:dyDescent="0.25">
      <c r="A217" s="25" t="s">
        <v>131</v>
      </c>
      <c r="B217" s="25" t="s">
        <v>5</v>
      </c>
      <c r="C217" s="25" t="s">
        <v>130</v>
      </c>
      <c r="D217" s="25" t="s">
        <v>778</v>
      </c>
      <c r="E217" s="25">
        <v>161</v>
      </c>
      <c r="F217" s="25">
        <v>27</v>
      </c>
      <c r="G217" s="25">
        <v>134</v>
      </c>
      <c r="H217" s="25">
        <v>1</v>
      </c>
      <c r="I217" s="25">
        <v>244</v>
      </c>
      <c r="J217" s="25">
        <v>34</v>
      </c>
      <c r="K217" s="25">
        <v>210</v>
      </c>
      <c r="L217" s="25">
        <v>1</v>
      </c>
      <c r="M217" s="25">
        <v>268</v>
      </c>
      <c r="N217" s="25">
        <v>28</v>
      </c>
      <c r="O217" s="25">
        <v>240</v>
      </c>
      <c r="P217" s="25">
        <v>0</v>
      </c>
      <c r="Q217" s="25">
        <v>237</v>
      </c>
      <c r="R217" s="25">
        <v>22</v>
      </c>
      <c r="S217" s="25">
        <v>215</v>
      </c>
      <c r="T217" s="25">
        <v>0</v>
      </c>
      <c r="U217" s="25">
        <v>61</v>
      </c>
      <c r="V217" s="25">
        <v>10</v>
      </c>
      <c r="W217" s="25">
        <v>51</v>
      </c>
      <c r="X217" s="25">
        <f>VLOOKUP(C217,'HERD Expenditures, 2007-2016'!$C$2:$N$630,8,FALSE)</f>
        <v>2913</v>
      </c>
      <c r="Y217" s="25">
        <f>VLOOKUP(C217,'HERD Expenditures, 2007-2016'!$C$2:$N$630,9,FALSE)</f>
        <v>2872</v>
      </c>
      <c r="Z217" s="25">
        <f>VLOOKUP(C217,'HERD Expenditures, 2007-2016'!$C$2:$N$630,10,FALSE)</f>
        <v>2786</v>
      </c>
      <c r="AA217" s="25">
        <f>VLOOKUP(C217,'HERD Expenditures, 2007-2016'!$C$2:$N$630,11,FALSE)</f>
        <v>2318</v>
      </c>
      <c r="AB217" s="25">
        <f>VLOOKUP(C217,'HERD Expenditures, 2007-2016'!$C$2:$N$630,12,FALSE)</f>
        <v>1340</v>
      </c>
      <c r="AC217" s="45">
        <f t="shared" si="4"/>
        <v>5.0999999999999996</v>
      </c>
      <c r="AD217" s="21">
        <v>2559666</v>
      </c>
      <c r="AE217" s="21">
        <v>513002</v>
      </c>
    </row>
    <row r="218" spans="1:31" x14ac:dyDescent="0.25">
      <c r="A218" s="25" t="s">
        <v>16</v>
      </c>
      <c r="B218" s="25" t="s">
        <v>2</v>
      </c>
      <c r="C218" s="25" t="s">
        <v>665</v>
      </c>
      <c r="D218" s="25" t="s">
        <v>702</v>
      </c>
      <c r="E218" s="25">
        <v>8125</v>
      </c>
      <c r="F218" s="25">
        <v>1310</v>
      </c>
      <c r="G218" s="25">
        <v>6815</v>
      </c>
      <c r="H218" s="25">
        <v>738</v>
      </c>
      <c r="I218" s="25">
        <v>8587</v>
      </c>
      <c r="J218" s="25">
        <v>1420</v>
      </c>
      <c r="K218" s="25">
        <v>7167</v>
      </c>
      <c r="L218" s="25">
        <v>789</v>
      </c>
      <c r="M218" s="25">
        <v>8425</v>
      </c>
      <c r="N218" s="25">
        <v>1500</v>
      </c>
      <c r="O218" s="25">
        <v>6925</v>
      </c>
      <c r="P218" s="25">
        <v>711</v>
      </c>
      <c r="Q218" s="25">
        <v>8247</v>
      </c>
      <c r="R218" s="25">
        <v>1499</v>
      </c>
      <c r="S218" s="25">
        <v>6748</v>
      </c>
      <c r="T218" s="25">
        <v>645</v>
      </c>
      <c r="U218" s="25">
        <v>9548</v>
      </c>
      <c r="V218" s="25">
        <v>1566</v>
      </c>
      <c r="W218" s="25">
        <v>7982</v>
      </c>
      <c r="X218" s="25">
        <f>VLOOKUP(C218,'HERD Expenditures, 2007-2016'!$C$2:$N$630,8,FALSE)</f>
        <v>1009911</v>
      </c>
      <c r="Y218" s="25">
        <f>VLOOKUP(C218,'HERD Expenditures, 2007-2016'!$C$2:$N$630,9,FALSE)</f>
        <v>992821</v>
      </c>
      <c r="Z218" s="25">
        <f>VLOOKUP(C218,'HERD Expenditures, 2007-2016'!$C$2:$N$630,10,FALSE)</f>
        <v>1036813</v>
      </c>
      <c r="AA218" s="25">
        <f>VLOOKUP(C218,'HERD Expenditures, 2007-2016'!$C$2:$N$630,11,FALSE)</f>
        <v>1036698</v>
      </c>
      <c r="AB218" s="25">
        <f>VLOOKUP(C218,'HERD Expenditures, 2007-2016'!$C$2:$N$630,12,FALSE)</f>
        <v>1055778</v>
      </c>
      <c r="AC218" s="45">
        <f t="shared" si="4"/>
        <v>5.0970625798212001</v>
      </c>
      <c r="AD218" s="21">
        <v>232291</v>
      </c>
      <c r="AE218" s="21">
        <v>2253795</v>
      </c>
    </row>
    <row r="219" spans="1:31" x14ac:dyDescent="0.25">
      <c r="A219" s="25" t="s">
        <v>10</v>
      </c>
      <c r="B219" s="25" t="s">
        <v>5</v>
      </c>
      <c r="C219" s="25" t="s">
        <v>681</v>
      </c>
      <c r="D219" s="25" t="s">
        <v>696</v>
      </c>
      <c r="E219" s="25">
        <v>19067</v>
      </c>
      <c r="F219" s="25">
        <v>2801</v>
      </c>
      <c r="G219" s="25">
        <v>16266</v>
      </c>
      <c r="H219" s="25">
        <v>1095</v>
      </c>
      <c r="I219" s="25">
        <v>18740</v>
      </c>
      <c r="J219" s="25">
        <v>2815</v>
      </c>
      <c r="K219" s="25">
        <v>15925</v>
      </c>
      <c r="L219" s="25">
        <v>1042</v>
      </c>
      <c r="M219" s="25">
        <v>17579</v>
      </c>
      <c r="N219" s="25">
        <v>2840</v>
      </c>
      <c r="O219" s="25">
        <v>14739</v>
      </c>
      <c r="P219" s="25">
        <v>990</v>
      </c>
      <c r="Q219" s="25">
        <v>17315</v>
      </c>
      <c r="R219" s="25">
        <v>2807</v>
      </c>
      <c r="S219" s="25">
        <v>14508</v>
      </c>
      <c r="T219" s="25">
        <v>1005</v>
      </c>
      <c r="U219" s="25">
        <v>17147</v>
      </c>
      <c r="V219" s="25">
        <v>2821</v>
      </c>
      <c r="W219" s="25">
        <v>14326</v>
      </c>
      <c r="X219" s="25">
        <f>VLOOKUP(C219,'HERD Expenditures, 2007-2016'!$C$2:$N$630,8,FALSE)</f>
        <v>1169779</v>
      </c>
      <c r="Y219" s="25">
        <f>VLOOKUP(C219,'HERD Expenditures, 2007-2016'!$C$2:$N$630,9,FALSE)</f>
        <v>1123501</v>
      </c>
      <c r="Z219" s="25">
        <f>VLOOKUP(C219,'HERD Expenditures, 2007-2016'!$C$2:$N$630,10,FALSE)</f>
        <v>1108564</v>
      </c>
      <c r="AA219" s="25">
        <f>VLOOKUP(C219,'HERD Expenditures, 2007-2016'!$C$2:$N$630,11,FALSE)</f>
        <v>1069077</v>
      </c>
      <c r="AB219" s="25">
        <f>VLOOKUP(C219,'HERD Expenditures, 2007-2016'!$C$2:$N$630,12,FALSE)</f>
        <v>1157680</v>
      </c>
      <c r="AC219" s="45">
        <f t="shared" si="4"/>
        <v>5.0783410138248852</v>
      </c>
      <c r="AD219" s="21" t="e">
        <v>#N/A</v>
      </c>
      <c r="AE219" s="21">
        <v>10239710</v>
      </c>
    </row>
    <row r="220" spans="1:31" x14ac:dyDescent="0.25">
      <c r="A220" s="25" t="s">
        <v>344</v>
      </c>
      <c r="B220" s="25" t="s">
        <v>5</v>
      </c>
      <c r="C220" s="25" t="s">
        <v>586</v>
      </c>
      <c r="D220" s="25" t="s">
        <v>709</v>
      </c>
      <c r="E220" s="25">
        <v>3288</v>
      </c>
      <c r="F220" s="25">
        <v>475</v>
      </c>
      <c r="G220" s="25">
        <v>2813</v>
      </c>
      <c r="H220" s="25">
        <v>250</v>
      </c>
      <c r="I220" s="25">
        <v>3233</v>
      </c>
      <c r="J220" s="25">
        <v>490</v>
      </c>
      <c r="K220" s="25">
        <v>2743</v>
      </c>
      <c r="L220" s="25">
        <v>261</v>
      </c>
      <c r="M220" s="25">
        <v>3264</v>
      </c>
      <c r="N220" s="25">
        <v>494</v>
      </c>
      <c r="O220" s="25">
        <v>2770</v>
      </c>
      <c r="P220" s="25">
        <v>278</v>
      </c>
      <c r="Q220" s="25">
        <v>3143</v>
      </c>
      <c r="R220" s="25">
        <v>480</v>
      </c>
      <c r="S220" s="25">
        <v>2663</v>
      </c>
      <c r="T220" s="25">
        <v>251</v>
      </c>
      <c r="U220" s="25">
        <v>3071</v>
      </c>
      <c r="V220" s="25">
        <v>506</v>
      </c>
      <c r="W220" s="25">
        <v>2565</v>
      </c>
      <c r="X220" s="25">
        <f>VLOOKUP(C220,'HERD Expenditures, 2007-2016'!$C$2:$N$630,8,FALSE)</f>
        <v>170174</v>
      </c>
      <c r="Y220" s="25">
        <f>VLOOKUP(C220,'HERD Expenditures, 2007-2016'!$C$2:$N$630,9,FALSE)</f>
        <v>179967</v>
      </c>
      <c r="Z220" s="25">
        <f>VLOOKUP(C220,'HERD Expenditures, 2007-2016'!$C$2:$N$630,10,FALSE)</f>
        <v>175563</v>
      </c>
      <c r="AA220" s="25">
        <f>VLOOKUP(C220,'HERD Expenditures, 2007-2016'!$C$2:$N$630,11,FALSE)</f>
        <v>175724</v>
      </c>
      <c r="AB220" s="25">
        <f>VLOOKUP(C220,'HERD Expenditures, 2007-2016'!$C$2:$N$630,12,FALSE)</f>
        <v>176295</v>
      </c>
      <c r="AC220" s="45">
        <f t="shared" si="4"/>
        <v>5.0691699604743086</v>
      </c>
      <c r="AD220" s="21">
        <v>344504</v>
      </c>
      <c r="AE220" s="21">
        <v>7998994</v>
      </c>
    </row>
    <row r="221" spans="1:31" hidden="1" x14ac:dyDescent="0.25">
      <c r="A221" s="25" t="s">
        <v>184</v>
      </c>
      <c r="B221" s="25" t="s">
        <v>5</v>
      </c>
      <c r="C221" s="25" t="s">
        <v>283</v>
      </c>
      <c r="D221" s="25" t="s">
        <v>692</v>
      </c>
      <c r="E221" s="25">
        <v>710</v>
      </c>
      <c r="F221" s="25">
        <v>82</v>
      </c>
      <c r="G221" s="25">
        <v>628</v>
      </c>
      <c r="H221" s="25">
        <v>49</v>
      </c>
      <c r="I221" s="25">
        <v>138</v>
      </c>
      <c r="J221" s="25">
        <v>24</v>
      </c>
      <c r="K221" s="25">
        <v>114</v>
      </c>
      <c r="L221" s="25">
        <v>1</v>
      </c>
      <c r="M221" s="25">
        <v>603</v>
      </c>
      <c r="N221" s="25">
        <v>28</v>
      </c>
      <c r="O221" s="25">
        <v>575</v>
      </c>
      <c r="P221" s="25">
        <v>1</v>
      </c>
      <c r="Q221" s="25">
        <v>108</v>
      </c>
      <c r="R221" s="25">
        <v>23</v>
      </c>
      <c r="S221" s="25">
        <v>85</v>
      </c>
      <c r="T221" s="25">
        <v>1</v>
      </c>
      <c r="U221" s="25">
        <v>176</v>
      </c>
      <c r="V221" s="25">
        <v>29</v>
      </c>
      <c r="W221" s="25">
        <v>147</v>
      </c>
      <c r="X221" s="25">
        <f>VLOOKUP(C221,'HERD Expenditures, 2007-2016'!$C$2:$N$630,8,FALSE)</f>
        <v>12437</v>
      </c>
      <c r="Y221" s="25">
        <f>VLOOKUP(C221,'HERD Expenditures, 2007-2016'!$C$2:$N$630,9,FALSE)</f>
        <v>3128</v>
      </c>
      <c r="Z221" s="25">
        <f>VLOOKUP(C221,'HERD Expenditures, 2007-2016'!$C$2:$N$630,10,FALSE)</f>
        <v>1428</v>
      </c>
      <c r="AA221" s="25">
        <f>VLOOKUP(C221,'HERD Expenditures, 2007-2016'!$C$2:$N$630,11,FALSE)</f>
        <v>1761</v>
      </c>
      <c r="AB221" s="25">
        <f>VLOOKUP(C221,'HERD Expenditures, 2007-2016'!$C$2:$N$630,12,FALSE)</f>
        <v>3815</v>
      </c>
      <c r="AC221" s="45">
        <f t="shared" si="4"/>
        <v>5.068965517241379</v>
      </c>
      <c r="AD221" s="21">
        <v>2421578</v>
      </c>
      <c r="AE221" s="21">
        <v>3167329</v>
      </c>
    </row>
    <row r="222" spans="1:31" x14ac:dyDescent="0.25">
      <c r="A222" s="25" t="s">
        <v>48</v>
      </c>
      <c r="B222" s="25" t="s">
        <v>5</v>
      </c>
      <c r="C222" s="25" t="s">
        <v>554</v>
      </c>
      <c r="D222" s="25" t="s">
        <v>793</v>
      </c>
      <c r="E222" s="25">
        <v>2504</v>
      </c>
      <c r="F222" s="25">
        <v>379</v>
      </c>
      <c r="G222" s="25">
        <v>2125</v>
      </c>
      <c r="H222" s="25">
        <v>17</v>
      </c>
      <c r="I222" s="25">
        <v>2017</v>
      </c>
      <c r="J222" s="25">
        <v>363</v>
      </c>
      <c r="K222" s="25">
        <v>1654</v>
      </c>
      <c r="L222" s="25">
        <v>17</v>
      </c>
      <c r="M222" s="25">
        <v>1497</v>
      </c>
      <c r="N222" s="25">
        <v>289</v>
      </c>
      <c r="O222" s="25">
        <v>1208</v>
      </c>
      <c r="P222" s="25">
        <v>16</v>
      </c>
      <c r="Q222" s="25">
        <v>1557</v>
      </c>
      <c r="R222" s="25">
        <v>299</v>
      </c>
      <c r="S222" s="25">
        <v>1258</v>
      </c>
      <c r="T222" s="25">
        <v>27</v>
      </c>
      <c r="U222" s="25">
        <v>1885</v>
      </c>
      <c r="V222" s="25">
        <v>311</v>
      </c>
      <c r="W222" s="25">
        <v>1574</v>
      </c>
      <c r="X222" s="25">
        <f>VLOOKUP(C222,'HERD Expenditures, 2007-2016'!$C$2:$N$630,8,FALSE)</f>
        <v>142096</v>
      </c>
      <c r="Y222" s="25">
        <f>VLOOKUP(C222,'HERD Expenditures, 2007-2016'!$C$2:$N$630,9,FALSE)</f>
        <v>152444</v>
      </c>
      <c r="Z222" s="25">
        <f>VLOOKUP(C222,'HERD Expenditures, 2007-2016'!$C$2:$N$630,10,FALSE)</f>
        <v>161070</v>
      </c>
      <c r="AA222" s="25">
        <f>VLOOKUP(C222,'HERD Expenditures, 2007-2016'!$C$2:$N$630,11,FALSE)</f>
        <v>171215</v>
      </c>
      <c r="AB222" s="25">
        <f>VLOOKUP(C222,'HERD Expenditures, 2007-2016'!$C$2:$N$630,12,FALSE)</f>
        <v>183965</v>
      </c>
      <c r="AC222" s="45">
        <f t="shared" si="4"/>
        <v>5.061093247588424</v>
      </c>
      <c r="AD222" s="21">
        <v>4120166</v>
      </c>
      <c r="AE222" s="21">
        <v>5427549</v>
      </c>
    </row>
    <row r="223" spans="1:31" hidden="1" x14ac:dyDescent="0.25">
      <c r="A223" s="25" t="s">
        <v>37</v>
      </c>
      <c r="B223" s="25" t="s">
        <v>2</v>
      </c>
      <c r="C223" s="25" t="s">
        <v>251</v>
      </c>
      <c r="D223" s="25" t="s">
        <v>709</v>
      </c>
      <c r="E223" s="25">
        <v>114</v>
      </c>
      <c r="F223" s="25">
        <v>21</v>
      </c>
      <c r="G223" s="25">
        <v>93</v>
      </c>
      <c r="H223" s="25">
        <v>13</v>
      </c>
      <c r="I223" s="25">
        <v>104</v>
      </c>
      <c r="J223" s="25">
        <v>24</v>
      </c>
      <c r="K223" s="25">
        <v>80</v>
      </c>
      <c r="L223" s="25">
        <v>15</v>
      </c>
      <c r="M223" s="25">
        <v>141</v>
      </c>
      <c r="N223" s="25">
        <v>33</v>
      </c>
      <c r="O223" s="25">
        <v>108</v>
      </c>
      <c r="P223" s="25">
        <v>7</v>
      </c>
      <c r="Q223" s="25">
        <v>140</v>
      </c>
      <c r="R223" s="25">
        <v>18</v>
      </c>
      <c r="S223" s="25">
        <v>122</v>
      </c>
      <c r="T223" s="25">
        <v>5</v>
      </c>
      <c r="U223" s="25">
        <v>145</v>
      </c>
      <c r="V223" s="25">
        <v>24</v>
      </c>
      <c r="W223" s="25">
        <v>121</v>
      </c>
      <c r="X223" s="25">
        <f>VLOOKUP(C223,'HERD Expenditures, 2007-2016'!$C$2:$N$630,8,FALSE)</f>
        <v>3610</v>
      </c>
      <c r="Y223" s="25">
        <f>VLOOKUP(C223,'HERD Expenditures, 2007-2016'!$C$2:$N$630,9,FALSE)</f>
        <v>3765</v>
      </c>
      <c r="Z223" s="25">
        <f>VLOOKUP(C223,'HERD Expenditures, 2007-2016'!$C$2:$N$630,10,FALSE)</f>
        <v>2922</v>
      </c>
      <c r="AA223" s="25">
        <f>VLOOKUP(C223,'HERD Expenditures, 2007-2016'!$C$2:$N$630,11,FALSE)</f>
        <v>4076</v>
      </c>
      <c r="AB223" s="25">
        <f>VLOOKUP(C223,'HERD Expenditures, 2007-2016'!$C$2:$N$630,12,FALSE)</f>
        <v>3308</v>
      </c>
      <c r="AC223" s="45">
        <f t="shared" si="4"/>
        <v>5.041666666666667</v>
      </c>
      <c r="AD223" s="21">
        <v>109624</v>
      </c>
      <c r="AE223" s="21">
        <v>2612314</v>
      </c>
    </row>
    <row r="224" spans="1:31" x14ac:dyDescent="0.25">
      <c r="A224" s="25" t="s">
        <v>23</v>
      </c>
      <c r="B224" s="25" t="s">
        <v>2</v>
      </c>
      <c r="C224" s="25" t="s">
        <v>671</v>
      </c>
      <c r="D224" s="25" t="s">
        <v>706</v>
      </c>
      <c r="E224" s="25">
        <v>8676</v>
      </c>
      <c r="F224" s="25">
        <v>1554</v>
      </c>
      <c r="G224" s="25">
        <v>7122</v>
      </c>
      <c r="H224" s="25">
        <v>948</v>
      </c>
      <c r="I224" s="25">
        <v>10077</v>
      </c>
      <c r="J224" s="25">
        <v>1711</v>
      </c>
      <c r="K224" s="25">
        <v>8366</v>
      </c>
      <c r="L224" s="25">
        <v>913</v>
      </c>
      <c r="M224" s="25">
        <v>10518</v>
      </c>
      <c r="N224" s="25">
        <v>1549</v>
      </c>
      <c r="O224" s="25">
        <v>8969</v>
      </c>
      <c r="P224" s="25">
        <v>957</v>
      </c>
      <c r="Q224" s="25">
        <v>10020</v>
      </c>
      <c r="R224" s="25">
        <v>1753</v>
      </c>
      <c r="S224" s="25">
        <v>8267</v>
      </c>
      <c r="T224" s="25">
        <v>987</v>
      </c>
      <c r="U224" s="25">
        <v>10429</v>
      </c>
      <c r="V224" s="25">
        <v>1738</v>
      </c>
      <c r="W224" s="25">
        <v>8691</v>
      </c>
      <c r="X224" s="25">
        <f>VLOOKUP(C224,'HERD Expenditures, 2007-2016'!$C$2:$N$630,8,FALSE)</f>
        <v>802387</v>
      </c>
      <c r="Y224" s="25">
        <f>VLOOKUP(C224,'HERD Expenditures, 2007-2016'!$C$2:$N$630,9,FALSE)</f>
        <v>845184</v>
      </c>
      <c r="Z224" s="25">
        <f>VLOOKUP(C224,'HERD Expenditures, 2007-2016'!$C$2:$N$630,10,FALSE)</f>
        <v>883292</v>
      </c>
      <c r="AA224" s="25">
        <f>VLOOKUP(C224,'HERD Expenditures, 2007-2016'!$C$2:$N$630,11,FALSE)</f>
        <v>954412</v>
      </c>
      <c r="AB224" s="25">
        <f>VLOOKUP(C224,'HERD Expenditures, 2007-2016'!$C$2:$N$630,12,FALSE)</f>
        <v>974199</v>
      </c>
      <c r="AC224" s="45">
        <f t="shared" si="4"/>
        <v>5.0005753739930956</v>
      </c>
      <c r="AD224" s="21">
        <v>1010970</v>
      </c>
      <c r="AE224" s="21">
        <v>14325377</v>
      </c>
    </row>
    <row r="225" spans="1:31" hidden="1" x14ac:dyDescent="0.25">
      <c r="A225" s="25" t="s">
        <v>45</v>
      </c>
      <c r="B225" s="25" t="s">
        <v>2</v>
      </c>
      <c r="C225" s="25" t="s">
        <v>192</v>
      </c>
      <c r="D225" s="25" t="s">
        <v>739</v>
      </c>
      <c r="E225" s="25">
        <v>109</v>
      </c>
      <c r="F225" s="25">
        <v>27</v>
      </c>
      <c r="G225" s="25">
        <v>82</v>
      </c>
      <c r="H225" s="25">
        <v>0</v>
      </c>
      <c r="I225" s="25">
        <v>109</v>
      </c>
      <c r="J225" s="25">
        <v>19</v>
      </c>
      <c r="K225" s="25">
        <v>90</v>
      </c>
      <c r="L225" s="25">
        <v>0</v>
      </c>
      <c r="M225" s="25">
        <v>92</v>
      </c>
      <c r="N225" s="25">
        <v>15</v>
      </c>
      <c r="O225" s="25">
        <v>77</v>
      </c>
      <c r="P225" s="25">
        <v>0</v>
      </c>
      <c r="Q225" s="25">
        <v>100</v>
      </c>
      <c r="R225" s="25">
        <v>19</v>
      </c>
      <c r="S225" s="25">
        <v>81</v>
      </c>
      <c r="T225" s="25">
        <v>0</v>
      </c>
      <c r="U225" s="25">
        <v>96</v>
      </c>
      <c r="V225" s="25">
        <v>16</v>
      </c>
      <c r="W225" s="25">
        <v>80</v>
      </c>
      <c r="X225" s="25">
        <f>VLOOKUP(C225,'HERD Expenditures, 2007-2016'!$C$2:$N$630,8,FALSE)</f>
        <v>1856</v>
      </c>
      <c r="Y225" s="25">
        <f>VLOOKUP(C225,'HERD Expenditures, 2007-2016'!$C$2:$N$630,9,FALSE)</f>
        <v>1670</v>
      </c>
      <c r="Z225" s="25">
        <f>VLOOKUP(C225,'HERD Expenditures, 2007-2016'!$C$2:$N$630,10,FALSE)</f>
        <v>1819</v>
      </c>
      <c r="AA225" s="25">
        <f>VLOOKUP(C225,'HERD Expenditures, 2007-2016'!$C$2:$N$630,11,FALSE)</f>
        <v>1932</v>
      </c>
      <c r="AB225" s="25">
        <f>VLOOKUP(C225,'HERD Expenditures, 2007-2016'!$C$2:$N$630,12,FALSE)</f>
        <v>1305</v>
      </c>
      <c r="AC225" s="45">
        <f t="shared" si="4"/>
        <v>5</v>
      </c>
      <c r="AD225" s="21">
        <v>99886</v>
      </c>
      <c r="AE225" s="21">
        <v>7998994</v>
      </c>
    </row>
    <row r="226" spans="1:31" hidden="1" x14ac:dyDescent="0.25">
      <c r="A226" s="25" t="s">
        <v>27</v>
      </c>
      <c r="B226" s="25" t="s">
        <v>5</v>
      </c>
      <c r="C226" s="25" t="s">
        <v>404</v>
      </c>
      <c r="D226" s="25" t="s">
        <v>860</v>
      </c>
      <c r="E226" s="25">
        <v>381</v>
      </c>
      <c r="F226" s="25">
        <v>74</v>
      </c>
      <c r="G226" s="25">
        <v>307</v>
      </c>
      <c r="H226" s="25">
        <v>2</v>
      </c>
      <c r="I226" s="25">
        <v>435</v>
      </c>
      <c r="J226" s="25">
        <v>56</v>
      </c>
      <c r="K226" s="25">
        <v>379</v>
      </c>
      <c r="L226" s="25">
        <v>0</v>
      </c>
      <c r="M226" s="25">
        <v>519</v>
      </c>
      <c r="N226" s="25">
        <v>64</v>
      </c>
      <c r="O226" s="25">
        <v>455</v>
      </c>
      <c r="P226" s="25">
        <v>5</v>
      </c>
      <c r="Q226" s="25">
        <v>493</v>
      </c>
      <c r="R226" s="25">
        <v>68</v>
      </c>
      <c r="S226" s="25">
        <v>425</v>
      </c>
      <c r="T226" s="25">
        <v>4</v>
      </c>
      <c r="U226" s="25">
        <v>413</v>
      </c>
      <c r="V226" s="25">
        <v>69</v>
      </c>
      <c r="W226" s="25">
        <v>344</v>
      </c>
      <c r="X226" s="25">
        <f>VLOOKUP(C226,'HERD Expenditures, 2007-2016'!$C$2:$N$630,8,FALSE)</f>
        <v>8359</v>
      </c>
      <c r="Y226" s="25">
        <f>VLOOKUP(C226,'HERD Expenditures, 2007-2016'!$C$2:$N$630,9,FALSE)</f>
        <v>7682</v>
      </c>
      <c r="Z226" s="25">
        <f>VLOOKUP(C226,'HERD Expenditures, 2007-2016'!$C$2:$N$630,10,FALSE)</f>
        <v>8109</v>
      </c>
      <c r="AA226" s="25">
        <f>VLOOKUP(C226,'HERD Expenditures, 2007-2016'!$C$2:$N$630,11,FALSE)</f>
        <v>8624</v>
      </c>
      <c r="AB226" s="25">
        <f>VLOOKUP(C226,'HERD Expenditures, 2007-2016'!$C$2:$N$630,12,FALSE)</f>
        <v>8586</v>
      </c>
      <c r="AC226" s="45">
        <f t="shared" si="4"/>
        <v>4.9855072463768115</v>
      </c>
      <c r="AD226" s="21">
        <v>60323</v>
      </c>
      <c r="AE226" s="21">
        <v>3670284</v>
      </c>
    </row>
    <row r="227" spans="1:31" x14ac:dyDescent="0.25">
      <c r="A227" s="25" t="s">
        <v>30</v>
      </c>
      <c r="B227" s="25" t="s">
        <v>5</v>
      </c>
      <c r="C227" s="25" t="s">
        <v>647</v>
      </c>
      <c r="D227" s="25" t="s">
        <v>721</v>
      </c>
      <c r="E227" s="25">
        <v>4668</v>
      </c>
      <c r="F227" s="25">
        <v>771</v>
      </c>
      <c r="G227" s="25">
        <v>3897</v>
      </c>
      <c r="H227" s="25">
        <v>187</v>
      </c>
      <c r="I227" s="25">
        <v>4372</v>
      </c>
      <c r="J227" s="25">
        <v>558</v>
      </c>
      <c r="K227" s="25">
        <v>3814</v>
      </c>
      <c r="L227" s="25">
        <v>161</v>
      </c>
      <c r="M227" s="25">
        <v>4344</v>
      </c>
      <c r="N227" s="25">
        <v>440</v>
      </c>
      <c r="O227" s="25">
        <v>3904</v>
      </c>
      <c r="P227" s="25">
        <v>172</v>
      </c>
      <c r="Q227" s="25">
        <v>4994</v>
      </c>
      <c r="R227" s="25">
        <v>935</v>
      </c>
      <c r="S227" s="25">
        <v>4059</v>
      </c>
      <c r="T227" s="25">
        <v>424</v>
      </c>
      <c r="U227" s="25">
        <v>7360</v>
      </c>
      <c r="V227" s="25">
        <v>1238</v>
      </c>
      <c r="W227" s="25">
        <v>6122</v>
      </c>
      <c r="X227" s="25">
        <f>VLOOKUP(C227,'HERD Expenditures, 2007-2016'!$C$2:$N$630,8,FALSE)</f>
        <v>184486</v>
      </c>
      <c r="Y227" s="25">
        <f>VLOOKUP(C227,'HERD Expenditures, 2007-2016'!$C$2:$N$630,9,FALSE)</f>
        <v>197897</v>
      </c>
      <c r="Z227" s="25">
        <f>VLOOKUP(C227,'HERD Expenditures, 2007-2016'!$C$2:$N$630,10,FALSE)</f>
        <v>206039</v>
      </c>
      <c r="AA227" s="25">
        <f>VLOOKUP(C227,'HERD Expenditures, 2007-2016'!$C$2:$N$630,11,FALSE)</f>
        <v>485076</v>
      </c>
      <c r="AB227" s="25">
        <f>VLOOKUP(C227,'HERD Expenditures, 2007-2016'!$C$2:$N$630,12,FALSE)</f>
        <v>508766</v>
      </c>
      <c r="AC227" s="45">
        <f t="shared" si="4"/>
        <v>4.9450726978998381</v>
      </c>
      <c r="AD227" s="21">
        <v>106652</v>
      </c>
      <c r="AE227" s="21">
        <v>14325377</v>
      </c>
    </row>
    <row r="228" spans="1:31" x14ac:dyDescent="0.25">
      <c r="A228" s="25" t="s">
        <v>27</v>
      </c>
      <c r="B228" s="25" t="s">
        <v>5</v>
      </c>
      <c r="C228" s="25" t="s">
        <v>672</v>
      </c>
      <c r="D228" s="25" t="s">
        <v>705</v>
      </c>
      <c r="E228" s="25">
        <v>11035</v>
      </c>
      <c r="F228" s="25">
        <v>1653</v>
      </c>
      <c r="G228" s="25">
        <v>9382</v>
      </c>
      <c r="H228" s="25">
        <v>1164</v>
      </c>
      <c r="I228" s="25">
        <v>10677</v>
      </c>
      <c r="J228" s="25">
        <v>1546</v>
      </c>
      <c r="K228" s="25">
        <v>9131</v>
      </c>
      <c r="L228" s="25">
        <v>1098</v>
      </c>
      <c r="M228" s="25">
        <v>10614</v>
      </c>
      <c r="N228" s="25">
        <v>1466</v>
      </c>
      <c r="O228" s="25">
        <v>9148</v>
      </c>
      <c r="P228" s="25">
        <v>1119</v>
      </c>
      <c r="Q228" s="25">
        <v>10673</v>
      </c>
      <c r="R228" s="25">
        <v>1637</v>
      </c>
      <c r="S228" s="25">
        <v>9036</v>
      </c>
      <c r="T228" s="25">
        <v>1119</v>
      </c>
      <c r="U228" s="25">
        <v>10723</v>
      </c>
      <c r="V228" s="25">
        <v>1806</v>
      </c>
      <c r="W228" s="25">
        <v>8917</v>
      </c>
      <c r="X228" s="25">
        <f>VLOOKUP(C228,'HERD Expenditures, 2007-2016'!$C$2:$N$630,8,FALSE)</f>
        <v>713292</v>
      </c>
      <c r="Y228" s="25">
        <f>VLOOKUP(C228,'HERD Expenditures, 2007-2016'!$C$2:$N$630,9,FALSE)</f>
        <v>725734</v>
      </c>
      <c r="Z228" s="25">
        <f>VLOOKUP(C228,'HERD Expenditures, 2007-2016'!$C$2:$N$630,10,FALSE)</f>
        <v>711721</v>
      </c>
      <c r="AA228" s="25">
        <f>VLOOKUP(C228,'HERD Expenditures, 2007-2016'!$C$2:$N$630,11,FALSE)</f>
        <v>721077</v>
      </c>
      <c r="AB228" s="25">
        <f>VLOOKUP(C228,'HERD Expenditures, 2007-2016'!$C$2:$N$630,12,FALSE)</f>
        <v>741892</v>
      </c>
      <c r="AC228" s="45">
        <f t="shared" si="4"/>
        <v>4.9374307862679956</v>
      </c>
      <c r="AD228" s="21">
        <v>8123112</v>
      </c>
      <c r="AE228" s="21">
        <v>3558619</v>
      </c>
    </row>
    <row r="229" spans="1:31" x14ac:dyDescent="0.25">
      <c r="A229" s="25" t="s">
        <v>101</v>
      </c>
      <c r="B229" s="25" t="s">
        <v>5</v>
      </c>
      <c r="C229" s="25" t="s">
        <v>503</v>
      </c>
      <c r="D229" s="25" t="s">
        <v>818</v>
      </c>
      <c r="E229" s="25">
        <v>1064</v>
      </c>
      <c r="F229" s="25">
        <v>148</v>
      </c>
      <c r="G229" s="25">
        <v>916</v>
      </c>
      <c r="H229" s="25">
        <v>11</v>
      </c>
      <c r="I229" s="25">
        <v>1094</v>
      </c>
      <c r="J229" s="25">
        <v>145</v>
      </c>
      <c r="K229" s="25">
        <v>949</v>
      </c>
      <c r="L229" s="25">
        <v>14</v>
      </c>
      <c r="M229" s="25">
        <v>1101</v>
      </c>
      <c r="N229" s="25">
        <v>189</v>
      </c>
      <c r="O229" s="25">
        <v>912</v>
      </c>
      <c r="P229" s="25">
        <v>12</v>
      </c>
      <c r="Q229" s="25">
        <v>1051</v>
      </c>
      <c r="R229" s="25">
        <v>193</v>
      </c>
      <c r="S229" s="25">
        <v>858</v>
      </c>
      <c r="T229" s="25">
        <v>13</v>
      </c>
      <c r="U229" s="25">
        <v>1134</v>
      </c>
      <c r="V229" s="25">
        <v>191</v>
      </c>
      <c r="W229" s="25">
        <v>943</v>
      </c>
      <c r="X229" s="25">
        <f>VLOOKUP(C229,'HERD Expenditures, 2007-2016'!$C$2:$N$630,8,FALSE)</f>
        <v>87388</v>
      </c>
      <c r="Y229" s="25">
        <f>VLOOKUP(C229,'HERD Expenditures, 2007-2016'!$C$2:$N$630,9,FALSE)</f>
        <v>101016</v>
      </c>
      <c r="Z229" s="25">
        <f>VLOOKUP(C229,'HERD Expenditures, 2007-2016'!$C$2:$N$630,10,FALSE)</f>
        <v>89325</v>
      </c>
      <c r="AA229" s="25">
        <f>VLOOKUP(C229,'HERD Expenditures, 2007-2016'!$C$2:$N$630,11,FALSE)</f>
        <v>88439</v>
      </c>
      <c r="AB229" s="25">
        <f>VLOOKUP(C229,'HERD Expenditures, 2007-2016'!$C$2:$N$630,12,FALSE)</f>
        <v>96865</v>
      </c>
      <c r="AC229" s="45">
        <f t="shared" si="4"/>
        <v>4.9371727748691097</v>
      </c>
      <c r="AD229" s="21">
        <v>2954801</v>
      </c>
      <c r="AE229" s="21">
        <v>10239710</v>
      </c>
    </row>
    <row r="230" spans="1:31" x14ac:dyDescent="0.25">
      <c r="A230" s="25" t="s">
        <v>45</v>
      </c>
      <c r="B230" s="25" t="s">
        <v>5</v>
      </c>
      <c r="C230" s="25" t="s">
        <v>535</v>
      </c>
      <c r="D230" s="25" t="s">
        <v>802</v>
      </c>
      <c r="E230" s="25">
        <v>1342</v>
      </c>
      <c r="F230" s="25">
        <v>532</v>
      </c>
      <c r="G230" s="25">
        <v>810</v>
      </c>
      <c r="H230" s="25">
        <v>45</v>
      </c>
      <c r="I230" s="25">
        <v>704</v>
      </c>
      <c r="J230" s="25">
        <v>204</v>
      </c>
      <c r="K230" s="25">
        <v>500</v>
      </c>
      <c r="L230" s="25">
        <v>45</v>
      </c>
      <c r="M230" s="25">
        <v>635</v>
      </c>
      <c r="N230" s="25">
        <v>184</v>
      </c>
      <c r="O230" s="25">
        <v>451</v>
      </c>
      <c r="P230" s="25">
        <v>45</v>
      </c>
      <c r="Q230" s="25">
        <v>636</v>
      </c>
      <c r="R230" s="25">
        <v>187</v>
      </c>
      <c r="S230" s="25">
        <v>449</v>
      </c>
      <c r="T230" s="25">
        <v>43</v>
      </c>
      <c r="U230" s="25">
        <v>1542</v>
      </c>
      <c r="V230" s="25">
        <v>260</v>
      </c>
      <c r="W230" s="25">
        <v>1282</v>
      </c>
      <c r="X230" s="25">
        <f>VLOOKUP(C230,'HERD Expenditures, 2007-2016'!$C$2:$N$630,8,FALSE)</f>
        <v>57203</v>
      </c>
      <c r="Y230" s="25">
        <f>VLOOKUP(C230,'HERD Expenditures, 2007-2016'!$C$2:$N$630,9,FALSE)</f>
        <v>59734</v>
      </c>
      <c r="Z230" s="25">
        <f>VLOOKUP(C230,'HERD Expenditures, 2007-2016'!$C$2:$N$630,10,FALSE)</f>
        <v>60800</v>
      </c>
      <c r="AA230" s="25">
        <f>VLOOKUP(C230,'HERD Expenditures, 2007-2016'!$C$2:$N$630,11,FALSE)</f>
        <v>61078</v>
      </c>
      <c r="AB230" s="25">
        <f>VLOOKUP(C230,'HERD Expenditures, 2007-2016'!$C$2:$N$630,12,FALSE)</f>
        <v>59117</v>
      </c>
      <c r="AC230" s="45">
        <f t="shared" si="4"/>
        <v>4.930769230769231</v>
      </c>
      <c r="AD230" s="21">
        <v>24406</v>
      </c>
      <c r="AE230" s="21">
        <v>546524</v>
      </c>
    </row>
    <row r="231" spans="1:31" hidden="1" x14ac:dyDescent="0.25">
      <c r="A231" s="25" t="s">
        <v>27</v>
      </c>
      <c r="B231" s="25" t="s">
        <v>5</v>
      </c>
      <c r="C231" s="25" t="s">
        <v>392</v>
      </c>
      <c r="D231" s="25" t="s">
        <v>700</v>
      </c>
      <c r="E231" s="25">
        <v>500</v>
      </c>
      <c r="F231" s="25">
        <v>50</v>
      </c>
      <c r="G231" s="25">
        <v>450</v>
      </c>
      <c r="H231" s="25">
        <v>0</v>
      </c>
      <c r="I231" s="25">
        <v>528</v>
      </c>
      <c r="J231" s="25">
        <v>78</v>
      </c>
      <c r="K231" s="25">
        <v>450</v>
      </c>
      <c r="L231" s="25">
        <v>0</v>
      </c>
      <c r="M231" s="25">
        <v>519</v>
      </c>
      <c r="N231" s="25">
        <v>69</v>
      </c>
      <c r="O231" s="25">
        <v>450</v>
      </c>
      <c r="P231" s="25">
        <v>40</v>
      </c>
      <c r="Q231" s="25">
        <v>371</v>
      </c>
      <c r="R231" s="25">
        <v>61</v>
      </c>
      <c r="S231" s="25">
        <v>310</v>
      </c>
      <c r="T231" s="25">
        <v>40</v>
      </c>
      <c r="U231" s="25">
        <v>385</v>
      </c>
      <c r="V231" s="25">
        <v>65</v>
      </c>
      <c r="W231" s="25">
        <v>320</v>
      </c>
      <c r="X231" s="25">
        <f>VLOOKUP(C231,'HERD Expenditures, 2007-2016'!$C$2:$N$630,8,FALSE)</f>
        <v>6597</v>
      </c>
      <c r="Y231" s="25">
        <f>VLOOKUP(C231,'HERD Expenditures, 2007-2016'!$C$2:$N$630,9,FALSE)</f>
        <v>6988</v>
      </c>
      <c r="Z231" s="25">
        <f>VLOOKUP(C231,'HERD Expenditures, 2007-2016'!$C$2:$N$630,10,FALSE)</f>
        <v>5455</v>
      </c>
      <c r="AA231" s="25">
        <f>VLOOKUP(C231,'HERD Expenditures, 2007-2016'!$C$2:$N$630,11,FALSE)</f>
        <v>4611</v>
      </c>
      <c r="AB231" s="25">
        <f>VLOOKUP(C231,'HERD Expenditures, 2007-2016'!$C$2:$N$630,12,FALSE)</f>
        <v>5254</v>
      </c>
      <c r="AC231" s="45">
        <f t="shared" si="4"/>
        <v>4.9230769230769234</v>
      </c>
      <c r="AD231" s="21">
        <v>923782</v>
      </c>
      <c r="AE231" s="21">
        <v>2442316</v>
      </c>
    </row>
    <row r="232" spans="1:31" x14ac:dyDescent="0.25">
      <c r="A232" s="25" t="s">
        <v>63</v>
      </c>
      <c r="B232" s="25" t="s">
        <v>5</v>
      </c>
      <c r="C232" s="25" t="s">
        <v>598</v>
      </c>
      <c r="D232" s="25" t="s">
        <v>764</v>
      </c>
      <c r="E232" s="25">
        <v>3584</v>
      </c>
      <c r="F232" s="25">
        <v>649</v>
      </c>
      <c r="G232" s="25">
        <v>2935</v>
      </c>
      <c r="H232" s="25">
        <v>108</v>
      </c>
      <c r="I232" s="25">
        <v>3412</v>
      </c>
      <c r="J232" s="25">
        <v>599</v>
      </c>
      <c r="K232" s="25">
        <v>2813</v>
      </c>
      <c r="L232" s="25">
        <v>96</v>
      </c>
      <c r="M232" s="25">
        <v>3462</v>
      </c>
      <c r="N232" s="25">
        <v>579</v>
      </c>
      <c r="O232" s="25">
        <v>2883</v>
      </c>
      <c r="P232" s="25">
        <v>84</v>
      </c>
      <c r="Q232" s="25">
        <v>3276</v>
      </c>
      <c r="R232" s="25">
        <v>599</v>
      </c>
      <c r="S232" s="25">
        <v>2677</v>
      </c>
      <c r="T232" s="25">
        <v>63</v>
      </c>
      <c r="U232" s="25">
        <v>3536</v>
      </c>
      <c r="V232" s="25">
        <v>601</v>
      </c>
      <c r="W232" s="25">
        <v>2935</v>
      </c>
      <c r="X232" s="25">
        <f>VLOOKUP(C232,'HERD Expenditures, 2007-2016'!$C$2:$N$630,8,FALSE)</f>
        <v>285395</v>
      </c>
      <c r="Y232" s="25">
        <f>VLOOKUP(C232,'HERD Expenditures, 2007-2016'!$C$2:$N$630,9,FALSE)</f>
        <v>283400</v>
      </c>
      <c r="Z232" s="25">
        <f>VLOOKUP(C232,'HERD Expenditures, 2007-2016'!$C$2:$N$630,10,FALSE)</f>
        <v>290076</v>
      </c>
      <c r="AA232" s="25">
        <f>VLOOKUP(C232,'HERD Expenditures, 2007-2016'!$C$2:$N$630,11,FALSE)</f>
        <v>281154</v>
      </c>
      <c r="AB232" s="25">
        <f>VLOOKUP(C232,'HERD Expenditures, 2007-2016'!$C$2:$N$630,12,FALSE)</f>
        <v>291972</v>
      </c>
      <c r="AC232" s="45">
        <f t="shared" si="4"/>
        <v>4.8835274542429286</v>
      </c>
      <c r="AD232" s="21">
        <v>414460</v>
      </c>
      <c r="AE232" s="21">
        <v>870279</v>
      </c>
    </row>
    <row r="233" spans="1:31" hidden="1" x14ac:dyDescent="0.25">
      <c r="A233" s="25" t="s">
        <v>157</v>
      </c>
      <c r="B233" s="25" t="s">
        <v>2</v>
      </c>
      <c r="C233" s="25" t="s">
        <v>243</v>
      </c>
      <c r="D233" s="25" t="s">
        <v>761</v>
      </c>
      <c r="E233" s="25">
        <v>297</v>
      </c>
      <c r="F233" s="25">
        <v>22</v>
      </c>
      <c r="G233" s="25">
        <v>275</v>
      </c>
      <c r="H233" s="25">
        <v>8</v>
      </c>
      <c r="I233" s="25">
        <v>230</v>
      </c>
      <c r="J233" s="25">
        <v>29</v>
      </c>
      <c r="K233" s="25">
        <v>201</v>
      </c>
      <c r="L233" s="25">
        <v>11</v>
      </c>
      <c r="M233" s="25">
        <v>187</v>
      </c>
      <c r="N233" s="25">
        <v>31</v>
      </c>
      <c r="O233" s="25">
        <v>156</v>
      </c>
      <c r="P233" s="25">
        <v>13</v>
      </c>
      <c r="Q233" s="25">
        <v>147</v>
      </c>
      <c r="R233" s="25">
        <v>28</v>
      </c>
      <c r="S233" s="25">
        <v>119</v>
      </c>
      <c r="T233" s="25">
        <v>8</v>
      </c>
      <c r="U233" s="25">
        <v>141</v>
      </c>
      <c r="V233" s="25">
        <v>24</v>
      </c>
      <c r="W233" s="25">
        <v>117</v>
      </c>
      <c r="X233" s="25">
        <f>VLOOKUP(C233,'HERD Expenditures, 2007-2016'!$C$2:$N$630,8,FALSE)</f>
        <v>4282</v>
      </c>
      <c r="Y233" s="25">
        <f>VLOOKUP(C233,'HERD Expenditures, 2007-2016'!$C$2:$N$630,9,FALSE)</f>
        <v>3351</v>
      </c>
      <c r="Z233" s="25">
        <f>VLOOKUP(C233,'HERD Expenditures, 2007-2016'!$C$2:$N$630,10,FALSE)</f>
        <v>3598</v>
      </c>
      <c r="AA233" s="25">
        <f>VLOOKUP(C233,'HERD Expenditures, 2007-2016'!$C$2:$N$630,11,FALSE)</f>
        <v>3069</v>
      </c>
      <c r="AB233" s="25">
        <f>VLOOKUP(C233,'HERD Expenditures, 2007-2016'!$C$2:$N$630,12,FALSE)</f>
        <v>3047</v>
      </c>
      <c r="AC233" s="45">
        <f t="shared" si="4"/>
        <v>4.875</v>
      </c>
      <c r="AD233" s="21">
        <v>121603</v>
      </c>
      <c r="AE233" s="21">
        <v>3725280</v>
      </c>
    </row>
    <row r="234" spans="1:31" hidden="1" x14ac:dyDescent="0.25">
      <c r="A234" s="25" t="s">
        <v>32</v>
      </c>
      <c r="B234" s="25" t="s">
        <v>2</v>
      </c>
      <c r="C234" s="25" t="s">
        <v>441</v>
      </c>
      <c r="D234" s="25" t="s">
        <v>849</v>
      </c>
      <c r="E234" s="25">
        <v>332</v>
      </c>
      <c r="F234" s="25">
        <v>56</v>
      </c>
      <c r="G234" s="25">
        <v>276</v>
      </c>
      <c r="H234" s="25">
        <v>6</v>
      </c>
      <c r="I234" s="25">
        <v>380</v>
      </c>
      <c r="J234" s="25">
        <v>68</v>
      </c>
      <c r="K234" s="25">
        <v>312</v>
      </c>
      <c r="L234" s="25">
        <v>21</v>
      </c>
      <c r="M234" s="25">
        <v>400</v>
      </c>
      <c r="N234" s="25">
        <v>73</v>
      </c>
      <c r="O234" s="25">
        <v>327</v>
      </c>
      <c r="P234" s="25">
        <v>28</v>
      </c>
      <c r="Q234" s="25">
        <v>485</v>
      </c>
      <c r="R234" s="25">
        <v>76</v>
      </c>
      <c r="S234" s="25">
        <v>409</v>
      </c>
      <c r="T234" s="25">
        <v>34</v>
      </c>
      <c r="U234" s="25">
        <v>546</v>
      </c>
      <c r="V234" s="25">
        <v>93</v>
      </c>
      <c r="W234" s="25">
        <v>453</v>
      </c>
      <c r="X234" s="25">
        <f>VLOOKUP(C234,'HERD Expenditures, 2007-2016'!$C$2:$N$630,8,FALSE)</f>
        <v>10161</v>
      </c>
      <c r="Y234" s="25">
        <f>VLOOKUP(C234,'HERD Expenditures, 2007-2016'!$C$2:$N$630,9,FALSE)</f>
        <v>13616</v>
      </c>
      <c r="Z234" s="25">
        <f>VLOOKUP(C234,'HERD Expenditures, 2007-2016'!$C$2:$N$630,10,FALSE)</f>
        <v>20729</v>
      </c>
      <c r="AA234" s="25">
        <f>VLOOKUP(C234,'HERD Expenditures, 2007-2016'!$C$2:$N$630,11,FALSE)</f>
        <v>24642</v>
      </c>
      <c r="AB234" s="25">
        <f>VLOOKUP(C234,'HERD Expenditures, 2007-2016'!$C$2:$N$630,12,FALSE)</f>
        <v>26767</v>
      </c>
      <c r="AC234" s="45">
        <f t="shared" si="4"/>
        <v>4.870967741935484</v>
      </c>
      <c r="AD234" s="21">
        <v>201523</v>
      </c>
      <c r="AE234" s="21">
        <v>7777990</v>
      </c>
    </row>
    <row r="235" spans="1:31" x14ac:dyDescent="0.25">
      <c r="A235" s="25" t="s">
        <v>37</v>
      </c>
      <c r="B235" s="25" t="s">
        <v>2</v>
      </c>
      <c r="C235" s="25" t="s">
        <v>533</v>
      </c>
      <c r="D235" s="25" t="s">
        <v>709</v>
      </c>
      <c r="E235" s="25">
        <v>1093</v>
      </c>
      <c r="F235" s="25">
        <v>338</v>
      </c>
      <c r="G235" s="25">
        <v>755</v>
      </c>
      <c r="H235" s="25">
        <v>182</v>
      </c>
      <c r="I235" s="25">
        <v>1108</v>
      </c>
      <c r="J235" s="25">
        <v>221</v>
      </c>
      <c r="K235" s="25">
        <v>887</v>
      </c>
      <c r="L235" s="25">
        <v>169</v>
      </c>
      <c r="M235" s="25">
        <v>1250</v>
      </c>
      <c r="N235" s="25">
        <v>243</v>
      </c>
      <c r="O235" s="25">
        <v>1007</v>
      </c>
      <c r="P235" s="25">
        <v>162</v>
      </c>
      <c r="Q235" s="25">
        <v>1524</v>
      </c>
      <c r="R235" s="25">
        <v>291</v>
      </c>
      <c r="S235" s="25">
        <v>1233</v>
      </c>
      <c r="T235" s="25">
        <v>156</v>
      </c>
      <c r="U235" s="25">
        <v>1512</v>
      </c>
      <c r="V235" s="25">
        <v>258</v>
      </c>
      <c r="W235" s="25">
        <v>1254</v>
      </c>
      <c r="X235" s="25">
        <f>VLOOKUP(C235,'HERD Expenditures, 2007-2016'!$C$2:$N$630,8,FALSE)</f>
        <v>100506</v>
      </c>
      <c r="Y235" s="25">
        <f>VLOOKUP(C235,'HERD Expenditures, 2007-2016'!$C$2:$N$630,9,FALSE)</f>
        <v>89273</v>
      </c>
      <c r="Z235" s="25">
        <f>VLOOKUP(C235,'HERD Expenditures, 2007-2016'!$C$2:$N$630,10,FALSE)</f>
        <v>118378</v>
      </c>
      <c r="AA235" s="25">
        <f>VLOOKUP(C235,'HERD Expenditures, 2007-2016'!$C$2:$N$630,11,FALSE)</f>
        <v>119631</v>
      </c>
      <c r="AB235" s="25">
        <f>VLOOKUP(C235,'HERD Expenditures, 2007-2016'!$C$2:$N$630,12,FALSE)</f>
        <v>122396</v>
      </c>
      <c r="AC235" s="45">
        <f t="shared" si="4"/>
        <v>4.8604651162790695</v>
      </c>
      <c r="AD235" s="21">
        <v>5456991</v>
      </c>
      <c r="AE235" s="21">
        <v>14325377</v>
      </c>
    </row>
    <row r="236" spans="1:31" x14ac:dyDescent="0.25">
      <c r="A236" s="25" t="s">
        <v>76</v>
      </c>
      <c r="B236" s="25" t="s">
        <v>5</v>
      </c>
      <c r="C236" s="25" t="s">
        <v>527</v>
      </c>
      <c r="D236" s="25" t="s">
        <v>806</v>
      </c>
      <c r="E236" s="25">
        <v>2288</v>
      </c>
      <c r="F236" s="25">
        <v>353</v>
      </c>
      <c r="G236" s="25">
        <v>1935</v>
      </c>
      <c r="H236" s="25">
        <v>40</v>
      </c>
      <c r="I236" s="25">
        <v>1921</v>
      </c>
      <c r="J236" s="25">
        <v>261</v>
      </c>
      <c r="K236" s="25">
        <v>1660</v>
      </c>
      <c r="L236" s="25">
        <v>39</v>
      </c>
      <c r="M236" s="25">
        <v>1455</v>
      </c>
      <c r="N236" s="25">
        <v>241</v>
      </c>
      <c r="O236" s="25">
        <v>1214</v>
      </c>
      <c r="P236" s="25">
        <v>40</v>
      </c>
      <c r="Q236" s="25">
        <v>1421</v>
      </c>
      <c r="R236" s="25">
        <v>310</v>
      </c>
      <c r="S236" s="25">
        <v>1111</v>
      </c>
      <c r="T236" s="25">
        <v>41</v>
      </c>
      <c r="U236" s="25">
        <v>1428</v>
      </c>
      <c r="V236" s="25">
        <v>244</v>
      </c>
      <c r="W236" s="25">
        <v>1184</v>
      </c>
      <c r="X236" s="25">
        <f>VLOOKUP(C236,'HERD Expenditures, 2007-2016'!$C$2:$N$630,8,FALSE)</f>
        <v>59313</v>
      </c>
      <c r="Y236" s="25">
        <f>VLOOKUP(C236,'HERD Expenditures, 2007-2016'!$C$2:$N$630,9,FALSE)</f>
        <v>60189</v>
      </c>
      <c r="Z236" s="25">
        <f>VLOOKUP(C236,'HERD Expenditures, 2007-2016'!$C$2:$N$630,10,FALSE)</f>
        <v>55032</v>
      </c>
      <c r="AA236" s="25">
        <f>VLOOKUP(C236,'HERD Expenditures, 2007-2016'!$C$2:$N$630,11,FALSE)</f>
        <v>60485</v>
      </c>
      <c r="AB236" s="25">
        <f>VLOOKUP(C236,'HERD Expenditures, 2007-2016'!$C$2:$N$630,12,FALSE)</f>
        <v>70059</v>
      </c>
      <c r="AC236" s="45">
        <f t="shared" si="4"/>
        <v>4.8524590163934427</v>
      </c>
      <c r="AD236" s="21">
        <v>163715</v>
      </c>
      <c r="AE236" s="21">
        <v>10239710</v>
      </c>
    </row>
    <row r="237" spans="1:31" hidden="1" x14ac:dyDescent="0.25">
      <c r="A237" s="25" t="s">
        <v>32</v>
      </c>
      <c r="B237" s="25" t="s">
        <v>5</v>
      </c>
      <c r="C237" s="25" t="s">
        <v>337</v>
      </c>
      <c r="D237" s="25" t="s">
        <v>868</v>
      </c>
      <c r="E237" s="25">
        <v>395</v>
      </c>
      <c r="F237" s="25">
        <v>86</v>
      </c>
      <c r="G237" s="25">
        <v>309</v>
      </c>
      <c r="H237" s="25">
        <v>0</v>
      </c>
      <c r="I237" s="25">
        <v>354</v>
      </c>
      <c r="J237" s="25">
        <v>69</v>
      </c>
      <c r="K237" s="25">
        <v>285</v>
      </c>
      <c r="L237" s="25">
        <v>0</v>
      </c>
      <c r="M237" s="25">
        <v>326</v>
      </c>
      <c r="N237" s="25">
        <v>45</v>
      </c>
      <c r="O237" s="25">
        <v>281</v>
      </c>
      <c r="P237" s="25">
        <v>0</v>
      </c>
      <c r="Q237" s="25">
        <v>200</v>
      </c>
      <c r="R237" s="25">
        <v>47</v>
      </c>
      <c r="S237" s="25">
        <v>153</v>
      </c>
      <c r="T237" s="25">
        <v>0</v>
      </c>
      <c r="U237" s="25">
        <v>269</v>
      </c>
      <c r="V237" s="25">
        <v>46</v>
      </c>
      <c r="W237" s="25">
        <v>223</v>
      </c>
      <c r="X237" s="25">
        <f>VLOOKUP(C237,'HERD Expenditures, 2007-2016'!$C$2:$N$630,8,FALSE)</f>
        <v>5495</v>
      </c>
      <c r="Y237" s="25">
        <f>VLOOKUP(C237,'HERD Expenditures, 2007-2016'!$C$2:$N$630,9,FALSE)</f>
        <v>4612</v>
      </c>
      <c r="Z237" s="25">
        <f>VLOOKUP(C237,'HERD Expenditures, 2007-2016'!$C$2:$N$630,10,FALSE)</f>
        <v>4298</v>
      </c>
      <c r="AA237" s="25">
        <f>VLOOKUP(C237,'HERD Expenditures, 2007-2016'!$C$2:$N$630,11,FALSE)</f>
        <v>5170</v>
      </c>
      <c r="AB237" s="25">
        <f>VLOOKUP(C237,'HERD Expenditures, 2007-2016'!$C$2:$N$630,12,FALSE)</f>
        <v>4749</v>
      </c>
      <c r="AC237" s="45">
        <f t="shared" si="4"/>
        <v>4.8478260869565215</v>
      </c>
      <c r="AD237" s="21" t="e">
        <v>#N/A</v>
      </c>
      <c r="AE237" s="21">
        <v>626284</v>
      </c>
    </row>
    <row r="238" spans="1:31" x14ac:dyDescent="0.25">
      <c r="A238" s="25" t="s">
        <v>70</v>
      </c>
      <c r="B238" s="25" t="s">
        <v>5</v>
      </c>
      <c r="C238" s="25" t="s">
        <v>680</v>
      </c>
      <c r="D238" s="25" t="s">
        <v>699</v>
      </c>
      <c r="E238" s="25">
        <v>12435</v>
      </c>
      <c r="F238" s="25">
        <v>2072</v>
      </c>
      <c r="G238" s="25">
        <v>10363</v>
      </c>
      <c r="H238" s="25">
        <v>428</v>
      </c>
      <c r="I238" s="25">
        <v>13680</v>
      </c>
      <c r="J238" s="25">
        <v>1879</v>
      </c>
      <c r="K238" s="25">
        <v>11801</v>
      </c>
      <c r="L238" s="25">
        <v>1346</v>
      </c>
      <c r="M238" s="25">
        <v>13314</v>
      </c>
      <c r="N238" s="25">
        <v>2082</v>
      </c>
      <c r="O238" s="25">
        <v>11232</v>
      </c>
      <c r="P238" s="25">
        <v>1275</v>
      </c>
      <c r="Q238" s="25">
        <v>13253</v>
      </c>
      <c r="R238" s="25">
        <v>2694</v>
      </c>
      <c r="S238" s="25">
        <v>10559</v>
      </c>
      <c r="T238" s="25">
        <v>1278</v>
      </c>
      <c r="U238" s="25">
        <v>14372</v>
      </c>
      <c r="V238" s="25">
        <v>2458</v>
      </c>
      <c r="W238" s="25">
        <v>11914</v>
      </c>
      <c r="X238" s="25">
        <f>VLOOKUP(C238,'HERD Expenditures, 2007-2016'!$C$2:$N$630,8,FALSE)</f>
        <v>1109008</v>
      </c>
      <c r="Y238" s="25">
        <f>VLOOKUP(C238,'HERD Expenditures, 2007-2016'!$C$2:$N$630,9,FALSE)</f>
        <v>1192513</v>
      </c>
      <c r="Z238" s="25">
        <f>VLOOKUP(C238,'HERD Expenditures, 2007-2016'!$C$2:$N$630,10,FALSE)</f>
        <v>1176340</v>
      </c>
      <c r="AA238" s="25">
        <f>VLOOKUP(C238,'HERD Expenditures, 2007-2016'!$C$2:$N$630,11,FALSE)</f>
        <v>1180563</v>
      </c>
      <c r="AB238" s="25">
        <f>VLOOKUP(C238,'HERD Expenditures, 2007-2016'!$C$2:$N$630,12,FALSE)</f>
        <v>1277679</v>
      </c>
      <c r="AC238" s="45">
        <f t="shared" si="4"/>
        <v>4.8470301057770548</v>
      </c>
      <c r="AD238" s="21">
        <v>907677</v>
      </c>
      <c r="AE238" s="21">
        <v>4719985</v>
      </c>
    </row>
    <row r="239" spans="1:31" hidden="1" x14ac:dyDescent="0.25">
      <c r="A239" s="25" t="s">
        <v>451</v>
      </c>
      <c r="B239" s="25" t="s">
        <v>5</v>
      </c>
      <c r="C239" s="25" t="s">
        <v>450</v>
      </c>
      <c r="D239" s="25" t="s">
        <v>844</v>
      </c>
      <c r="E239" s="25">
        <v>571</v>
      </c>
      <c r="F239" s="25">
        <v>88</v>
      </c>
      <c r="G239" s="25">
        <v>483</v>
      </c>
      <c r="H239" s="25">
        <v>7</v>
      </c>
      <c r="I239" s="25">
        <v>582</v>
      </c>
      <c r="J239" s="25">
        <v>118</v>
      </c>
      <c r="K239" s="25">
        <v>464</v>
      </c>
      <c r="L239" s="25">
        <v>9</v>
      </c>
      <c r="M239" s="25">
        <v>656</v>
      </c>
      <c r="N239" s="25">
        <v>82</v>
      </c>
      <c r="O239" s="25">
        <v>574</v>
      </c>
      <c r="P239" s="25">
        <v>8</v>
      </c>
      <c r="Q239" s="25">
        <v>543</v>
      </c>
      <c r="R239" s="25">
        <v>95</v>
      </c>
      <c r="S239" s="25">
        <v>448</v>
      </c>
      <c r="T239" s="25">
        <v>5</v>
      </c>
      <c r="U239" s="25">
        <v>596</v>
      </c>
      <c r="V239" s="25">
        <v>102</v>
      </c>
      <c r="W239" s="25">
        <v>494</v>
      </c>
      <c r="X239" s="25">
        <f>VLOOKUP(C239,'HERD Expenditures, 2007-2016'!$C$2:$N$630,8,FALSE)</f>
        <v>21179</v>
      </c>
      <c r="Y239" s="25">
        <f>VLOOKUP(C239,'HERD Expenditures, 2007-2016'!$C$2:$N$630,9,FALSE)</f>
        <v>22147</v>
      </c>
      <c r="Z239" s="25">
        <f>VLOOKUP(C239,'HERD Expenditures, 2007-2016'!$C$2:$N$630,10,FALSE)</f>
        <v>20610</v>
      </c>
      <c r="AA239" s="25">
        <f>VLOOKUP(C239,'HERD Expenditures, 2007-2016'!$C$2:$N$630,11,FALSE)</f>
        <v>17866</v>
      </c>
      <c r="AB239" s="25">
        <f>VLOOKUP(C239,'HERD Expenditures, 2007-2016'!$C$2:$N$630,12,FALSE)</f>
        <v>20447</v>
      </c>
      <c r="AC239" s="45">
        <f t="shared" si="4"/>
        <v>4.8431372549019605</v>
      </c>
      <c r="AD239" s="21">
        <v>103218</v>
      </c>
      <c r="AE239" s="21">
        <v>10239710</v>
      </c>
    </row>
    <row r="240" spans="1:31" x14ac:dyDescent="0.25">
      <c r="A240" s="25" t="s">
        <v>32</v>
      </c>
      <c r="B240" s="25" t="s">
        <v>5</v>
      </c>
      <c r="C240" s="25" t="s">
        <v>620</v>
      </c>
      <c r="D240" s="25" t="s">
        <v>742</v>
      </c>
      <c r="E240" s="25">
        <v>4861</v>
      </c>
      <c r="F240" s="25">
        <v>862</v>
      </c>
      <c r="G240" s="25">
        <v>3999</v>
      </c>
      <c r="H240" s="25">
        <v>658</v>
      </c>
      <c r="I240" s="25">
        <v>4517</v>
      </c>
      <c r="J240" s="25">
        <v>628</v>
      </c>
      <c r="K240" s="25">
        <v>3889</v>
      </c>
      <c r="L240" s="25">
        <v>561</v>
      </c>
      <c r="M240" s="25">
        <v>4703</v>
      </c>
      <c r="N240" s="25">
        <v>772</v>
      </c>
      <c r="O240" s="25">
        <v>3931</v>
      </c>
      <c r="P240" s="25">
        <v>567</v>
      </c>
      <c r="Q240" s="25">
        <v>4689</v>
      </c>
      <c r="R240" s="25">
        <v>767</v>
      </c>
      <c r="S240" s="25">
        <v>3922</v>
      </c>
      <c r="T240" s="25">
        <v>551</v>
      </c>
      <c r="U240" s="25">
        <v>4604</v>
      </c>
      <c r="V240" s="25">
        <v>789</v>
      </c>
      <c r="W240" s="25">
        <v>3815</v>
      </c>
      <c r="X240" s="25">
        <f>VLOOKUP(C240,'HERD Expenditures, 2007-2016'!$C$2:$N$630,8,FALSE)</f>
        <v>435085</v>
      </c>
      <c r="Y240" s="25">
        <f>VLOOKUP(C240,'HERD Expenditures, 2007-2016'!$C$2:$N$630,9,FALSE)</f>
        <v>440620</v>
      </c>
      <c r="Z240" s="25">
        <f>VLOOKUP(C240,'HERD Expenditures, 2007-2016'!$C$2:$N$630,10,FALSE)</f>
        <v>434627</v>
      </c>
      <c r="AA240" s="25">
        <f>VLOOKUP(C240,'HERD Expenditures, 2007-2016'!$C$2:$N$630,11,FALSE)</f>
        <v>438824</v>
      </c>
      <c r="AB240" s="25">
        <f>VLOOKUP(C240,'HERD Expenditures, 2007-2016'!$C$2:$N$630,12,FALSE)</f>
        <v>442666</v>
      </c>
      <c r="AC240" s="45">
        <f t="shared" si="4"/>
        <v>4.835234474017744</v>
      </c>
      <c r="AD240" s="21" t="e">
        <v>#N/A</v>
      </c>
      <c r="AE240" s="21">
        <v>2507205</v>
      </c>
    </row>
    <row r="241" spans="1:31" x14ac:dyDescent="0.25">
      <c r="A241" s="25" t="s">
        <v>99</v>
      </c>
      <c r="B241" s="25" t="s">
        <v>5</v>
      </c>
      <c r="C241" s="25" t="s">
        <v>542</v>
      </c>
      <c r="D241" s="25" t="s">
        <v>800</v>
      </c>
      <c r="E241" s="25">
        <v>713</v>
      </c>
      <c r="F241" s="25">
        <v>230</v>
      </c>
      <c r="G241" s="25">
        <v>483</v>
      </c>
      <c r="H241" s="25">
        <v>16</v>
      </c>
      <c r="I241" s="25">
        <v>710</v>
      </c>
      <c r="J241" s="25">
        <v>251</v>
      </c>
      <c r="K241" s="25">
        <v>459</v>
      </c>
      <c r="L241" s="25">
        <v>21</v>
      </c>
      <c r="M241" s="25">
        <v>749</v>
      </c>
      <c r="N241" s="25">
        <v>275</v>
      </c>
      <c r="O241" s="25">
        <v>474</v>
      </c>
      <c r="P241" s="25">
        <v>25</v>
      </c>
      <c r="Q241" s="25">
        <v>1348</v>
      </c>
      <c r="R241" s="25">
        <v>276</v>
      </c>
      <c r="S241" s="25">
        <v>1072</v>
      </c>
      <c r="T241" s="25">
        <v>35</v>
      </c>
      <c r="U241" s="25">
        <v>1610</v>
      </c>
      <c r="V241" s="25">
        <v>276</v>
      </c>
      <c r="W241" s="25">
        <v>1334</v>
      </c>
      <c r="X241" s="25">
        <f>VLOOKUP(C241,'HERD Expenditures, 2007-2016'!$C$2:$N$630,8,FALSE)</f>
        <v>51194</v>
      </c>
      <c r="Y241" s="25">
        <f>VLOOKUP(C241,'HERD Expenditures, 2007-2016'!$C$2:$N$630,9,FALSE)</f>
        <v>48141</v>
      </c>
      <c r="Z241" s="25">
        <f>VLOOKUP(C241,'HERD Expenditures, 2007-2016'!$C$2:$N$630,10,FALSE)</f>
        <v>55566</v>
      </c>
      <c r="AA241" s="25">
        <f>VLOOKUP(C241,'HERD Expenditures, 2007-2016'!$C$2:$N$630,11,FALSE)</f>
        <v>46675</v>
      </c>
      <c r="AB241" s="25">
        <f>VLOOKUP(C241,'HERD Expenditures, 2007-2016'!$C$2:$N$630,12,FALSE)</f>
        <v>48321</v>
      </c>
      <c r="AC241" s="45">
        <f t="shared" si="4"/>
        <v>4.833333333333333</v>
      </c>
      <c r="AD241" s="21">
        <v>496807</v>
      </c>
      <c r="AE241" s="21">
        <v>1724973</v>
      </c>
    </row>
    <row r="242" spans="1:31" hidden="1" x14ac:dyDescent="0.25">
      <c r="A242" s="25" t="s">
        <v>23</v>
      </c>
      <c r="B242" s="25" t="s">
        <v>2</v>
      </c>
      <c r="C242" s="25" t="s">
        <v>396</v>
      </c>
      <c r="D242" s="25" t="s">
        <v>716</v>
      </c>
      <c r="E242" s="25">
        <v>285</v>
      </c>
      <c r="F242" s="25">
        <v>48</v>
      </c>
      <c r="G242" s="25">
        <v>237</v>
      </c>
      <c r="H242" s="25">
        <v>16</v>
      </c>
      <c r="I242" s="25">
        <v>399</v>
      </c>
      <c r="J242" s="25">
        <v>84</v>
      </c>
      <c r="K242" s="25">
        <v>315</v>
      </c>
      <c r="L242" s="25">
        <v>21</v>
      </c>
      <c r="M242" s="25">
        <v>306</v>
      </c>
      <c r="N242" s="25">
        <v>65</v>
      </c>
      <c r="O242" s="25">
        <v>241</v>
      </c>
      <c r="P242" s="25">
        <v>18</v>
      </c>
      <c r="Q242" s="25">
        <v>360</v>
      </c>
      <c r="R242" s="25">
        <v>67</v>
      </c>
      <c r="S242" s="25">
        <v>293</v>
      </c>
      <c r="T242" s="25">
        <v>22</v>
      </c>
      <c r="U242" s="25">
        <v>393</v>
      </c>
      <c r="V242" s="25">
        <v>68</v>
      </c>
      <c r="W242" s="25">
        <v>325</v>
      </c>
      <c r="X242" s="25">
        <f>VLOOKUP(C242,'HERD Expenditures, 2007-2016'!$C$2:$N$630,8,FALSE)</f>
        <v>20805</v>
      </c>
      <c r="Y242" s="25">
        <f>VLOOKUP(C242,'HERD Expenditures, 2007-2016'!$C$2:$N$630,9,FALSE)</f>
        <v>19649</v>
      </c>
      <c r="Z242" s="25">
        <f>VLOOKUP(C242,'HERD Expenditures, 2007-2016'!$C$2:$N$630,10,FALSE)</f>
        <v>20538</v>
      </c>
      <c r="AA242" s="25">
        <f>VLOOKUP(C242,'HERD Expenditures, 2007-2016'!$C$2:$N$630,11,FALSE)</f>
        <v>23269</v>
      </c>
      <c r="AB242" s="25">
        <f>VLOOKUP(C242,'HERD Expenditures, 2007-2016'!$C$2:$N$630,12,FALSE)</f>
        <v>24124</v>
      </c>
      <c r="AC242" s="45">
        <f t="shared" si="4"/>
        <v>4.7794117647058822</v>
      </c>
      <c r="AD242" s="21">
        <v>271481</v>
      </c>
      <c r="AE242" s="21">
        <v>4719985</v>
      </c>
    </row>
    <row r="243" spans="1:31" hidden="1" x14ac:dyDescent="0.25">
      <c r="A243" s="25" t="s">
        <v>85</v>
      </c>
      <c r="B243" s="25" t="s">
        <v>2</v>
      </c>
      <c r="C243" s="25" t="s">
        <v>228</v>
      </c>
      <c r="D243" s="25" t="s">
        <v>715</v>
      </c>
      <c r="E243" s="25">
        <v>125</v>
      </c>
      <c r="F243" s="25">
        <v>21</v>
      </c>
      <c r="G243" s="25">
        <v>104</v>
      </c>
      <c r="H243" s="25">
        <v>0</v>
      </c>
      <c r="I243" s="25">
        <v>127</v>
      </c>
      <c r="J243" s="25">
        <v>22</v>
      </c>
      <c r="K243" s="25">
        <v>105</v>
      </c>
      <c r="L243" s="25">
        <v>0</v>
      </c>
      <c r="M243" s="25">
        <v>131</v>
      </c>
      <c r="N243" s="25">
        <v>25</v>
      </c>
      <c r="O243" s="25">
        <v>106</v>
      </c>
      <c r="P243" s="25">
        <v>0</v>
      </c>
      <c r="Q243" s="25">
        <v>136</v>
      </c>
      <c r="R243" s="25">
        <v>26</v>
      </c>
      <c r="S243" s="25">
        <v>110</v>
      </c>
      <c r="T243" s="25">
        <v>0</v>
      </c>
      <c r="U243" s="25">
        <v>127</v>
      </c>
      <c r="V243" s="25">
        <v>22</v>
      </c>
      <c r="W243" s="25">
        <v>105</v>
      </c>
      <c r="X243" s="25">
        <f>VLOOKUP(C243,'HERD Expenditures, 2007-2016'!$C$2:$N$630,8,FALSE)</f>
        <v>9113</v>
      </c>
      <c r="Y243" s="25">
        <f>VLOOKUP(C243,'HERD Expenditures, 2007-2016'!$C$2:$N$630,9,FALSE)</f>
        <v>9581</v>
      </c>
      <c r="Z243" s="25">
        <f>VLOOKUP(C243,'HERD Expenditures, 2007-2016'!$C$2:$N$630,10,FALSE)</f>
        <v>7349</v>
      </c>
      <c r="AA243" s="25">
        <f>VLOOKUP(C243,'HERD Expenditures, 2007-2016'!$C$2:$N$630,11,FALSE)</f>
        <v>6180</v>
      </c>
      <c r="AB243" s="25">
        <f>VLOOKUP(C243,'HERD Expenditures, 2007-2016'!$C$2:$N$630,12,FALSE)</f>
        <v>15971</v>
      </c>
      <c r="AC243" s="45">
        <f t="shared" si="4"/>
        <v>4.7727272727272725</v>
      </c>
      <c r="AD243" s="21" t="e">
        <v>#N/A</v>
      </c>
      <c r="AE243" s="21">
        <v>5306896</v>
      </c>
    </row>
    <row r="244" spans="1:31" x14ac:dyDescent="0.25">
      <c r="A244" s="25" t="s">
        <v>42</v>
      </c>
      <c r="B244" s="25" t="s">
        <v>2</v>
      </c>
      <c r="C244" s="25" t="s">
        <v>611</v>
      </c>
      <c r="D244" s="25" t="s">
        <v>723</v>
      </c>
      <c r="E244" s="25">
        <v>4328</v>
      </c>
      <c r="F244" s="25">
        <v>750</v>
      </c>
      <c r="G244" s="25">
        <v>3578</v>
      </c>
      <c r="H244" s="25">
        <v>493</v>
      </c>
      <c r="I244" s="25">
        <v>4247</v>
      </c>
      <c r="J244" s="25">
        <v>967</v>
      </c>
      <c r="K244" s="25">
        <v>3280</v>
      </c>
      <c r="L244" s="25">
        <v>370</v>
      </c>
      <c r="M244" s="25">
        <v>4238</v>
      </c>
      <c r="N244" s="25">
        <v>849</v>
      </c>
      <c r="O244" s="25">
        <v>3389</v>
      </c>
      <c r="P244" s="25">
        <v>408</v>
      </c>
      <c r="Q244" s="25">
        <v>4111</v>
      </c>
      <c r="R244" s="25">
        <v>881</v>
      </c>
      <c r="S244" s="25">
        <v>3230</v>
      </c>
      <c r="T244" s="25">
        <v>383</v>
      </c>
      <c r="U244" s="25">
        <v>4011</v>
      </c>
      <c r="V244" s="25">
        <v>695</v>
      </c>
      <c r="W244" s="25">
        <v>3316</v>
      </c>
      <c r="X244" s="25">
        <f>VLOOKUP(C244,'HERD Expenditures, 2007-2016'!$C$2:$N$630,8,FALSE)</f>
        <v>334496</v>
      </c>
      <c r="Y244" s="25">
        <f>VLOOKUP(C244,'HERD Expenditures, 2007-2016'!$C$2:$N$630,9,FALSE)</f>
        <v>368281</v>
      </c>
      <c r="Z244" s="25">
        <f>VLOOKUP(C244,'HERD Expenditures, 2007-2016'!$C$2:$N$630,10,FALSE)</f>
        <v>367328</v>
      </c>
      <c r="AA244" s="25">
        <f>VLOOKUP(C244,'HERD Expenditures, 2007-2016'!$C$2:$N$630,11,FALSE)</f>
        <v>388336</v>
      </c>
      <c r="AB244" s="25">
        <f>VLOOKUP(C244,'HERD Expenditures, 2007-2016'!$C$2:$N$630,12,FALSE)</f>
        <v>395921</v>
      </c>
      <c r="AC244" s="45">
        <f t="shared" si="4"/>
        <v>4.7712230215827338</v>
      </c>
      <c r="AD244" s="21">
        <v>2954801</v>
      </c>
      <c r="AE244" s="21">
        <v>10239710</v>
      </c>
    </row>
    <row r="245" spans="1:31" x14ac:dyDescent="0.25">
      <c r="A245" s="25" t="s">
        <v>37</v>
      </c>
      <c r="B245" s="25" t="s">
        <v>5</v>
      </c>
      <c r="C245" s="25" t="s">
        <v>593</v>
      </c>
      <c r="D245" s="25" t="s">
        <v>709</v>
      </c>
      <c r="E245" s="25">
        <v>2146</v>
      </c>
      <c r="F245" s="25">
        <v>475</v>
      </c>
      <c r="G245" s="25">
        <v>1671</v>
      </c>
      <c r="H245" s="25">
        <v>139</v>
      </c>
      <c r="I245" s="25">
        <v>2987</v>
      </c>
      <c r="J245" s="25">
        <v>488</v>
      </c>
      <c r="K245" s="25">
        <v>2499</v>
      </c>
      <c r="L245" s="25">
        <v>259</v>
      </c>
      <c r="M245" s="25">
        <v>2485</v>
      </c>
      <c r="N245" s="25">
        <v>503</v>
      </c>
      <c r="O245" s="25">
        <v>1982</v>
      </c>
      <c r="P245" s="25">
        <v>188</v>
      </c>
      <c r="Q245" s="25">
        <v>3349</v>
      </c>
      <c r="R245" s="25">
        <v>592</v>
      </c>
      <c r="S245" s="25">
        <v>2757</v>
      </c>
      <c r="T245" s="25">
        <v>227</v>
      </c>
      <c r="U245" s="25">
        <v>3431</v>
      </c>
      <c r="V245" s="25">
        <v>597</v>
      </c>
      <c r="W245" s="25">
        <v>2834</v>
      </c>
      <c r="X245" s="25">
        <f>VLOOKUP(C245,'HERD Expenditures, 2007-2016'!$C$2:$N$630,8,FALSE)</f>
        <v>138318</v>
      </c>
      <c r="Y245" s="25">
        <f>VLOOKUP(C245,'HERD Expenditures, 2007-2016'!$C$2:$N$630,9,FALSE)</f>
        <v>224087</v>
      </c>
      <c r="Z245" s="25">
        <f>VLOOKUP(C245,'HERD Expenditures, 2007-2016'!$C$2:$N$630,10,FALSE)</f>
        <v>224101</v>
      </c>
      <c r="AA245" s="25">
        <f>VLOOKUP(C245,'HERD Expenditures, 2007-2016'!$C$2:$N$630,11,FALSE)</f>
        <v>227468</v>
      </c>
      <c r="AB245" s="25">
        <f>VLOOKUP(C245,'HERD Expenditures, 2007-2016'!$C$2:$N$630,12,FALSE)</f>
        <v>246392</v>
      </c>
      <c r="AC245" s="45">
        <f t="shared" si="4"/>
        <v>4.7470686767169177</v>
      </c>
      <c r="AD245" s="21">
        <v>5456991</v>
      </c>
      <c r="AE245" s="21">
        <v>14325377</v>
      </c>
    </row>
    <row r="246" spans="1:31" x14ac:dyDescent="0.25">
      <c r="A246" s="25" t="s">
        <v>157</v>
      </c>
      <c r="B246" s="25" t="s">
        <v>5</v>
      </c>
      <c r="C246" s="25" t="s">
        <v>635</v>
      </c>
      <c r="D246" s="25" t="s">
        <v>731</v>
      </c>
      <c r="E246" s="25">
        <v>5055</v>
      </c>
      <c r="F246" s="25">
        <v>904</v>
      </c>
      <c r="G246" s="25">
        <v>4151</v>
      </c>
      <c r="H246" s="25">
        <v>313</v>
      </c>
      <c r="I246" s="25">
        <v>4384</v>
      </c>
      <c r="J246" s="25">
        <v>838</v>
      </c>
      <c r="K246" s="25">
        <v>3546</v>
      </c>
      <c r="L246" s="25">
        <v>292</v>
      </c>
      <c r="M246" s="25">
        <v>4380</v>
      </c>
      <c r="N246" s="25">
        <v>856</v>
      </c>
      <c r="O246" s="25">
        <v>3524</v>
      </c>
      <c r="P246" s="25">
        <v>295</v>
      </c>
      <c r="Q246" s="25">
        <v>4279</v>
      </c>
      <c r="R246" s="25">
        <v>883</v>
      </c>
      <c r="S246" s="25">
        <v>3396</v>
      </c>
      <c r="T246" s="25">
        <v>293</v>
      </c>
      <c r="U246" s="25">
        <v>5589</v>
      </c>
      <c r="V246" s="25">
        <v>973</v>
      </c>
      <c r="W246" s="25">
        <v>4616</v>
      </c>
      <c r="X246" s="25">
        <f>VLOOKUP(C246,'HERD Expenditures, 2007-2016'!$C$2:$N$630,8,FALSE)</f>
        <v>383359</v>
      </c>
      <c r="Y246" s="25">
        <f>VLOOKUP(C246,'HERD Expenditures, 2007-2016'!$C$2:$N$630,9,FALSE)</f>
        <v>385828</v>
      </c>
      <c r="Z246" s="25">
        <f>VLOOKUP(C246,'HERD Expenditures, 2007-2016'!$C$2:$N$630,10,FALSE)</f>
        <v>358576</v>
      </c>
      <c r="AA246" s="25">
        <f>VLOOKUP(C246,'HERD Expenditures, 2007-2016'!$C$2:$N$630,11,FALSE)</f>
        <v>373218</v>
      </c>
      <c r="AB246" s="25">
        <f>VLOOKUP(C246,'HERD Expenditures, 2007-2016'!$C$2:$N$630,12,FALSE)</f>
        <v>397458</v>
      </c>
      <c r="AC246" s="45">
        <f t="shared" si="4"/>
        <v>4.7440904419321681</v>
      </c>
      <c r="AD246" s="21">
        <v>8123112</v>
      </c>
      <c r="AE246" s="21">
        <v>7998994</v>
      </c>
    </row>
    <row r="247" spans="1:31" hidden="1" x14ac:dyDescent="0.25">
      <c r="A247" s="25" t="s">
        <v>70</v>
      </c>
      <c r="B247" s="25" t="s">
        <v>5</v>
      </c>
      <c r="C247" s="25" t="s">
        <v>256</v>
      </c>
      <c r="D247" s="25" t="s">
        <v>699</v>
      </c>
      <c r="E247" s="25">
        <v>63</v>
      </c>
      <c r="F247" s="25">
        <v>12</v>
      </c>
      <c r="G247" s="25">
        <v>51</v>
      </c>
      <c r="H247" s="25">
        <v>2</v>
      </c>
      <c r="I247" s="25">
        <v>86</v>
      </c>
      <c r="J247" s="25">
        <v>15</v>
      </c>
      <c r="K247" s="25">
        <v>71</v>
      </c>
      <c r="L247" s="25">
        <v>0</v>
      </c>
      <c r="M247" s="25">
        <v>92</v>
      </c>
      <c r="N247" s="25">
        <v>18</v>
      </c>
      <c r="O247" s="25">
        <v>74</v>
      </c>
      <c r="P247" s="25">
        <v>4</v>
      </c>
      <c r="Q247" s="25">
        <v>130</v>
      </c>
      <c r="R247" s="25">
        <v>36</v>
      </c>
      <c r="S247" s="25">
        <v>94</v>
      </c>
      <c r="T247" s="25">
        <v>4</v>
      </c>
      <c r="U247" s="25">
        <v>149</v>
      </c>
      <c r="V247" s="25">
        <v>26</v>
      </c>
      <c r="W247" s="25">
        <v>123</v>
      </c>
      <c r="X247" s="25">
        <f>VLOOKUP(C247,'HERD Expenditures, 2007-2016'!$C$2:$N$630,8,FALSE)</f>
        <v>4285</v>
      </c>
      <c r="Y247" s="25">
        <f>VLOOKUP(C247,'HERD Expenditures, 2007-2016'!$C$2:$N$630,9,FALSE)</f>
        <v>4704</v>
      </c>
      <c r="Z247" s="25">
        <f>VLOOKUP(C247,'HERD Expenditures, 2007-2016'!$C$2:$N$630,10,FALSE)</f>
        <v>7550</v>
      </c>
      <c r="AA247" s="25">
        <f>VLOOKUP(C247,'HERD Expenditures, 2007-2016'!$C$2:$N$630,11,FALSE)</f>
        <v>7657</v>
      </c>
      <c r="AB247" s="25">
        <f>VLOOKUP(C247,'HERD Expenditures, 2007-2016'!$C$2:$N$630,12,FALSE)</f>
        <v>8406</v>
      </c>
      <c r="AC247" s="45">
        <f t="shared" si="4"/>
        <v>4.7307692307692308</v>
      </c>
      <c r="AD247" s="21">
        <v>797655</v>
      </c>
      <c r="AE247" s="21">
        <v>2507205</v>
      </c>
    </row>
    <row r="248" spans="1:31" hidden="1" x14ac:dyDescent="0.25">
      <c r="A248" s="25" t="s">
        <v>30</v>
      </c>
      <c r="B248" s="25" t="s">
        <v>5</v>
      </c>
      <c r="C248" s="25" t="s">
        <v>317</v>
      </c>
      <c r="D248" s="25" t="s">
        <v>892</v>
      </c>
      <c r="E248" s="25">
        <v>327</v>
      </c>
      <c r="F248" s="25">
        <v>37</v>
      </c>
      <c r="G248" s="25">
        <v>290</v>
      </c>
      <c r="H248" s="25">
        <v>1</v>
      </c>
      <c r="I248" s="25">
        <v>281</v>
      </c>
      <c r="J248" s="25">
        <v>41</v>
      </c>
      <c r="K248" s="25">
        <v>240</v>
      </c>
      <c r="L248" s="25">
        <v>0</v>
      </c>
      <c r="M248" s="25">
        <v>284</v>
      </c>
      <c r="N248" s="25">
        <v>48</v>
      </c>
      <c r="O248" s="25">
        <v>236</v>
      </c>
      <c r="P248" s="25">
        <v>0</v>
      </c>
      <c r="Q248" s="25">
        <v>216</v>
      </c>
      <c r="R248" s="25">
        <v>49</v>
      </c>
      <c r="S248" s="25">
        <v>167</v>
      </c>
      <c r="T248" s="25">
        <v>0</v>
      </c>
      <c r="U248" s="25">
        <v>229</v>
      </c>
      <c r="V248" s="25">
        <v>40</v>
      </c>
      <c r="W248" s="25">
        <v>189</v>
      </c>
      <c r="X248" s="25">
        <f>VLOOKUP(C248,'HERD Expenditures, 2007-2016'!$C$2:$N$630,8,FALSE)</f>
        <v>8570</v>
      </c>
      <c r="Y248" s="25">
        <f>VLOOKUP(C248,'HERD Expenditures, 2007-2016'!$C$2:$N$630,9,FALSE)</f>
        <v>8128</v>
      </c>
      <c r="Z248" s="25">
        <f>VLOOKUP(C248,'HERD Expenditures, 2007-2016'!$C$2:$N$630,10,FALSE)</f>
        <v>7882</v>
      </c>
      <c r="AA248" s="25">
        <f>VLOOKUP(C248,'HERD Expenditures, 2007-2016'!$C$2:$N$630,11,FALSE)</f>
        <v>7052</v>
      </c>
      <c r="AB248" s="25">
        <f>VLOOKUP(C248,'HERD Expenditures, 2007-2016'!$C$2:$N$630,12,FALSE)</f>
        <v>6872</v>
      </c>
      <c r="AC248" s="45">
        <f t="shared" si="4"/>
        <v>4.7249999999999996</v>
      </c>
      <c r="AD248" s="21">
        <v>603621</v>
      </c>
      <c r="AE248" s="21">
        <v>3198718</v>
      </c>
    </row>
    <row r="249" spans="1:31" hidden="1" x14ac:dyDescent="0.25">
      <c r="A249" s="25" t="s">
        <v>275</v>
      </c>
      <c r="B249" s="25" t="s">
        <v>5</v>
      </c>
      <c r="C249" s="25" t="s">
        <v>274</v>
      </c>
      <c r="D249" s="25" t="s">
        <v>779</v>
      </c>
      <c r="E249" s="25">
        <v>176</v>
      </c>
      <c r="F249" s="25">
        <v>27</v>
      </c>
      <c r="G249" s="25">
        <v>149</v>
      </c>
      <c r="H249" s="25">
        <v>29</v>
      </c>
      <c r="I249" s="25">
        <v>119</v>
      </c>
      <c r="J249" s="25">
        <v>22</v>
      </c>
      <c r="K249" s="25">
        <v>97</v>
      </c>
      <c r="L249" s="25">
        <v>22</v>
      </c>
      <c r="M249" s="25">
        <v>202</v>
      </c>
      <c r="N249" s="25">
        <v>21</v>
      </c>
      <c r="O249" s="25">
        <v>181</v>
      </c>
      <c r="P249" s="25">
        <v>0</v>
      </c>
      <c r="Q249" s="25">
        <v>150</v>
      </c>
      <c r="R249" s="25">
        <v>25</v>
      </c>
      <c r="S249" s="25">
        <v>125</v>
      </c>
      <c r="T249" s="25">
        <v>0</v>
      </c>
      <c r="U249" s="25">
        <v>166</v>
      </c>
      <c r="V249" s="25">
        <v>29</v>
      </c>
      <c r="W249" s="25">
        <v>137</v>
      </c>
      <c r="X249" s="25">
        <f>VLOOKUP(C249,'HERD Expenditures, 2007-2016'!$C$2:$N$630,8,FALSE)</f>
        <v>3277</v>
      </c>
      <c r="Y249" s="25">
        <f>VLOOKUP(C249,'HERD Expenditures, 2007-2016'!$C$2:$N$630,9,FALSE)</f>
        <v>2913</v>
      </c>
      <c r="Z249" s="25">
        <f>VLOOKUP(C249,'HERD Expenditures, 2007-2016'!$C$2:$N$630,10,FALSE)</f>
        <v>4064</v>
      </c>
      <c r="AA249" s="25">
        <f>VLOOKUP(C249,'HERD Expenditures, 2007-2016'!$C$2:$N$630,11,FALSE)</f>
        <v>3502</v>
      </c>
      <c r="AB249" s="25">
        <f>VLOOKUP(C249,'HERD Expenditures, 2007-2016'!$C$2:$N$630,12,FALSE)</f>
        <v>3453</v>
      </c>
      <c r="AC249" s="45">
        <f t="shared" si="4"/>
        <v>4.7241379310344831</v>
      </c>
      <c r="AD249" s="21">
        <v>8123112</v>
      </c>
      <c r="AE249" s="21">
        <v>3558619</v>
      </c>
    </row>
    <row r="250" spans="1:31" x14ac:dyDescent="0.25">
      <c r="A250" s="25" t="s">
        <v>8</v>
      </c>
      <c r="B250" s="25" t="s">
        <v>2</v>
      </c>
      <c r="C250" s="25" t="s">
        <v>651</v>
      </c>
      <c r="D250" s="25" t="s">
        <v>717</v>
      </c>
      <c r="E250" s="25">
        <v>8287</v>
      </c>
      <c r="F250" s="25">
        <v>1348</v>
      </c>
      <c r="G250" s="25">
        <v>6939</v>
      </c>
      <c r="H250" s="25">
        <v>814</v>
      </c>
      <c r="I250" s="25">
        <v>7962</v>
      </c>
      <c r="J250" s="25">
        <v>1362</v>
      </c>
      <c r="K250" s="25">
        <v>6600</v>
      </c>
      <c r="L250" s="25">
        <v>771</v>
      </c>
      <c r="M250" s="25">
        <v>7785</v>
      </c>
      <c r="N250" s="25">
        <v>1316</v>
      </c>
      <c r="O250" s="25">
        <v>6469</v>
      </c>
      <c r="P250" s="25">
        <v>754</v>
      </c>
      <c r="Q250" s="25">
        <v>7538</v>
      </c>
      <c r="R250" s="25">
        <v>1314</v>
      </c>
      <c r="S250" s="25">
        <v>6224</v>
      </c>
      <c r="T250" s="25">
        <v>719</v>
      </c>
      <c r="U250" s="25">
        <v>7810</v>
      </c>
      <c r="V250" s="25">
        <v>1368</v>
      </c>
      <c r="W250" s="25">
        <v>6442</v>
      </c>
      <c r="X250" s="25">
        <f>VLOOKUP(C250,'HERD Expenditures, 2007-2016'!$C$2:$N$630,8,FALSE)</f>
        <v>706410</v>
      </c>
      <c r="Y250" s="25">
        <f>VLOOKUP(C250,'HERD Expenditures, 2007-2016'!$C$2:$N$630,9,FALSE)</f>
        <v>684847</v>
      </c>
      <c r="Z250" s="25">
        <f>VLOOKUP(C250,'HERD Expenditures, 2007-2016'!$C$2:$N$630,10,FALSE)</f>
        <v>664752</v>
      </c>
      <c r="AA250" s="25">
        <f>VLOOKUP(C250,'HERD Expenditures, 2007-2016'!$C$2:$N$630,11,FALSE)</f>
        <v>694069</v>
      </c>
      <c r="AB250" s="25">
        <f>VLOOKUP(C250,'HERD Expenditures, 2007-2016'!$C$2:$N$630,12,FALSE)</f>
        <v>741115</v>
      </c>
      <c r="AC250" s="45">
        <f t="shared" si="4"/>
        <v>4.7090643274853798</v>
      </c>
      <c r="AD250" s="21">
        <v>2954801</v>
      </c>
      <c r="AE250" s="21">
        <v>10239710</v>
      </c>
    </row>
    <row r="251" spans="1:31" hidden="1" x14ac:dyDescent="0.25">
      <c r="A251" s="25" t="s">
        <v>35</v>
      </c>
      <c r="B251" s="25" t="s">
        <v>2</v>
      </c>
      <c r="C251" s="25" t="s">
        <v>122</v>
      </c>
      <c r="D251" s="25" t="s">
        <v>722</v>
      </c>
      <c r="E251" s="25">
        <v>27</v>
      </c>
      <c r="F251" s="25">
        <v>12</v>
      </c>
      <c r="G251" s="25">
        <v>15</v>
      </c>
      <c r="H251" s="25">
        <v>1</v>
      </c>
      <c r="I251" s="25">
        <v>25</v>
      </c>
      <c r="J251" s="25">
        <v>11</v>
      </c>
      <c r="K251" s="25">
        <v>14</v>
      </c>
      <c r="L251" s="25">
        <v>1</v>
      </c>
      <c r="M251" s="25">
        <v>25</v>
      </c>
      <c r="N251" s="25">
        <v>11</v>
      </c>
      <c r="O251" s="25">
        <v>14</v>
      </c>
      <c r="P251" s="25">
        <v>1</v>
      </c>
      <c r="Q251" s="25">
        <v>34</v>
      </c>
      <c r="R251" s="25">
        <v>10</v>
      </c>
      <c r="S251" s="25">
        <v>24</v>
      </c>
      <c r="T251" s="25">
        <v>1</v>
      </c>
      <c r="U251" s="25">
        <v>57</v>
      </c>
      <c r="V251" s="25">
        <v>10</v>
      </c>
      <c r="W251" s="25">
        <v>47</v>
      </c>
      <c r="X251" s="25">
        <f>VLOOKUP(C251,'HERD Expenditures, 2007-2016'!$C$2:$N$630,8,FALSE)</f>
        <v>2511</v>
      </c>
      <c r="Y251" s="25">
        <f>VLOOKUP(C251,'HERD Expenditures, 2007-2016'!$C$2:$N$630,9,FALSE)</f>
        <v>2001</v>
      </c>
      <c r="Z251" s="25">
        <f>VLOOKUP(C251,'HERD Expenditures, 2007-2016'!$C$2:$N$630,10,FALSE)</f>
        <v>1321</v>
      </c>
      <c r="AA251" s="25">
        <f>VLOOKUP(C251,'HERD Expenditures, 2007-2016'!$C$2:$N$630,11,FALSE)</f>
        <v>2397</v>
      </c>
      <c r="AB251" s="25">
        <f>VLOOKUP(C251,'HERD Expenditures, 2007-2016'!$C$2:$N$630,12,FALSE)</f>
        <v>3117</v>
      </c>
      <c r="AC251" s="45">
        <f t="shared" si="4"/>
        <v>4.7</v>
      </c>
      <c r="AD251" s="21">
        <v>496807</v>
      </c>
      <c r="AE251" s="21">
        <v>1724973</v>
      </c>
    </row>
    <row r="252" spans="1:31" hidden="1" x14ac:dyDescent="0.25">
      <c r="A252" s="25" t="s">
        <v>42</v>
      </c>
      <c r="B252" s="25" t="s">
        <v>2</v>
      </c>
      <c r="C252" s="25" t="s">
        <v>470</v>
      </c>
      <c r="D252" s="25" t="s">
        <v>758</v>
      </c>
      <c r="E252" s="25">
        <v>498</v>
      </c>
      <c r="F252" s="25">
        <v>107</v>
      </c>
      <c r="G252" s="25">
        <v>391</v>
      </c>
      <c r="H252" s="25">
        <v>33</v>
      </c>
      <c r="I252" s="25">
        <v>502</v>
      </c>
      <c r="J252" s="25">
        <v>113</v>
      </c>
      <c r="K252" s="25">
        <v>389</v>
      </c>
      <c r="L252" s="25">
        <v>27</v>
      </c>
      <c r="M252" s="25">
        <v>439</v>
      </c>
      <c r="N252" s="25">
        <v>84</v>
      </c>
      <c r="O252" s="25">
        <v>355</v>
      </c>
      <c r="P252" s="25">
        <v>56</v>
      </c>
      <c r="Q252" s="25">
        <v>735</v>
      </c>
      <c r="R252" s="25">
        <v>119</v>
      </c>
      <c r="S252" s="25">
        <v>616</v>
      </c>
      <c r="T252" s="25">
        <v>55</v>
      </c>
      <c r="U252" s="25">
        <v>723</v>
      </c>
      <c r="V252" s="25">
        <v>127</v>
      </c>
      <c r="W252" s="25">
        <v>596</v>
      </c>
      <c r="X252" s="25">
        <f>VLOOKUP(C252,'HERD Expenditures, 2007-2016'!$C$2:$N$630,8,FALSE)</f>
        <v>20232</v>
      </c>
      <c r="Y252" s="25">
        <f>VLOOKUP(C252,'HERD Expenditures, 2007-2016'!$C$2:$N$630,9,FALSE)</f>
        <v>25298</v>
      </c>
      <c r="Z252" s="25">
        <f>VLOOKUP(C252,'HERD Expenditures, 2007-2016'!$C$2:$N$630,10,FALSE)</f>
        <v>29929</v>
      </c>
      <c r="AA252" s="25">
        <f>VLOOKUP(C252,'HERD Expenditures, 2007-2016'!$C$2:$N$630,11,FALSE)</f>
        <v>36130</v>
      </c>
      <c r="AB252" s="25">
        <f>VLOOKUP(C252,'HERD Expenditures, 2007-2016'!$C$2:$N$630,12,FALSE)</f>
        <v>37822</v>
      </c>
      <c r="AC252" s="45">
        <f t="shared" si="4"/>
        <v>4.6929133858267713</v>
      </c>
      <c r="AD252" s="21">
        <v>241065</v>
      </c>
      <c r="AE252" s="21">
        <v>3670284</v>
      </c>
    </row>
    <row r="253" spans="1:31" hidden="1" x14ac:dyDescent="0.25">
      <c r="A253" s="25" t="s">
        <v>50</v>
      </c>
      <c r="B253" s="25" t="s">
        <v>2</v>
      </c>
      <c r="C253" s="25" t="s">
        <v>372</v>
      </c>
      <c r="D253" s="25" t="s">
        <v>746</v>
      </c>
      <c r="E253" s="25">
        <v>324</v>
      </c>
      <c r="F253" s="25">
        <v>37</v>
      </c>
      <c r="G253" s="25">
        <v>287</v>
      </c>
      <c r="H253" s="25">
        <v>4</v>
      </c>
      <c r="I253" s="25">
        <v>354</v>
      </c>
      <c r="J253" s="25">
        <v>40</v>
      </c>
      <c r="K253" s="25">
        <v>314</v>
      </c>
      <c r="L253" s="25">
        <v>9</v>
      </c>
      <c r="M253" s="25">
        <v>329</v>
      </c>
      <c r="N253" s="25">
        <v>39</v>
      </c>
      <c r="O253" s="25">
        <v>290</v>
      </c>
      <c r="P253" s="25">
        <v>11</v>
      </c>
      <c r="Q253" s="25">
        <v>290</v>
      </c>
      <c r="R253" s="25">
        <v>47</v>
      </c>
      <c r="S253" s="25">
        <v>243</v>
      </c>
      <c r="T253" s="25">
        <v>14</v>
      </c>
      <c r="U253" s="25">
        <v>339</v>
      </c>
      <c r="V253" s="25">
        <v>60</v>
      </c>
      <c r="W253" s="25">
        <v>279</v>
      </c>
      <c r="X253" s="25">
        <f>VLOOKUP(C253,'HERD Expenditures, 2007-2016'!$C$2:$N$630,8,FALSE)</f>
        <v>12908</v>
      </c>
      <c r="Y253" s="25">
        <f>VLOOKUP(C253,'HERD Expenditures, 2007-2016'!$C$2:$N$630,9,FALSE)</f>
        <v>12712</v>
      </c>
      <c r="Z253" s="25">
        <f>VLOOKUP(C253,'HERD Expenditures, 2007-2016'!$C$2:$N$630,10,FALSE)</f>
        <v>13716</v>
      </c>
      <c r="AA253" s="25">
        <f>VLOOKUP(C253,'HERD Expenditures, 2007-2016'!$C$2:$N$630,11,FALSE)</f>
        <v>14775</v>
      </c>
      <c r="AB253" s="25">
        <f>VLOOKUP(C253,'HERD Expenditures, 2007-2016'!$C$2:$N$630,12,FALSE)</f>
        <v>19559</v>
      </c>
      <c r="AC253" s="45">
        <f t="shared" si="4"/>
        <v>4.6500000000000004</v>
      </c>
      <c r="AD253" s="21">
        <v>111891</v>
      </c>
      <c r="AE253" s="21">
        <v>565435</v>
      </c>
    </row>
    <row r="254" spans="1:31" x14ac:dyDescent="0.25">
      <c r="A254" s="25" t="s">
        <v>16</v>
      </c>
      <c r="B254" s="25" t="s">
        <v>5</v>
      </c>
      <c r="C254" s="25" t="s">
        <v>494</v>
      </c>
      <c r="D254" s="25" t="s">
        <v>820</v>
      </c>
      <c r="E254" s="25">
        <v>1016</v>
      </c>
      <c r="F254" s="25">
        <v>163</v>
      </c>
      <c r="G254" s="25">
        <v>853</v>
      </c>
      <c r="H254" s="25">
        <v>20</v>
      </c>
      <c r="I254" s="25">
        <v>1058</v>
      </c>
      <c r="J254" s="25">
        <v>158</v>
      </c>
      <c r="K254" s="25">
        <v>900</v>
      </c>
      <c r="L254" s="25">
        <v>23</v>
      </c>
      <c r="M254" s="25">
        <v>1238</v>
      </c>
      <c r="N254" s="25">
        <v>163</v>
      </c>
      <c r="O254" s="25">
        <v>1075</v>
      </c>
      <c r="P254" s="25">
        <v>24</v>
      </c>
      <c r="Q254" s="25">
        <v>1359</v>
      </c>
      <c r="R254" s="25">
        <v>160</v>
      </c>
      <c r="S254" s="25">
        <v>1199</v>
      </c>
      <c r="T254" s="25">
        <v>20</v>
      </c>
      <c r="U254" s="25">
        <v>1000</v>
      </c>
      <c r="V254" s="25">
        <v>177</v>
      </c>
      <c r="W254" s="25">
        <v>823</v>
      </c>
      <c r="X254" s="25">
        <f>VLOOKUP(C254,'HERD Expenditures, 2007-2016'!$C$2:$N$630,8,FALSE)</f>
        <v>35103</v>
      </c>
      <c r="Y254" s="25">
        <f>VLOOKUP(C254,'HERD Expenditures, 2007-2016'!$C$2:$N$630,9,FALSE)</f>
        <v>33994</v>
      </c>
      <c r="Z254" s="25">
        <f>VLOOKUP(C254,'HERD Expenditures, 2007-2016'!$C$2:$N$630,10,FALSE)</f>
        <v>35047</v>
      </c>
      <c r="AA254" s="25">
        <f>VLOOKUP(C254,'HERD Expenditures, 2007-2016'!$C$2:$N$630,11,FALSE)</f>
        <v>35172</v>
      </c>
      <c r="AB254" s="25">
        <f>VLOOKUP(C254,'HERD Expenditures, 2007-2016'!$C$2:$N$630,12,FALSE)</f>
        <v>33759</v>
      </c>
      <c r="AC254" s="45">
        <f t="shared" si="4"/>
        <v>4.6497175141242941</v>
      </c>
      <c r="AD254" s="21">
        <v>99208</v>
      </c>
      <c r="AE254" s="21">
        <v>3670284</v>
      </c>
    </row>
    <row r="255" spans="1:31" hidden="1" x14ac:dyDescent="0.25">
      <c r="A255" s="25" t="s">
        <v>21</v>
      </c>
      <c r="B255" s="25" t="s">
        <v>2</v>
      </c>
      <c r="C255" s="25" t="s">
        <v>310</v>
      </c>
      <c r="D255" s="25" t="s">
        <v>895</v>
      </c>
      <c r="E255" s="25">
        <v>168</v>
      </c>
      <c r="F255" s="25">
        <v>27</v>
      </c>
      <c r="G255" s="25">
        <v>141</v>
      </c>
      <c r="H255" s="25">
        <v>3</v>
      </c>
      <c r="I255" s="25">
        <v>178</v>
      </c>
      <c r="J255" s="25">
        <v>30</v>
      </c>
      <c r="K255" s="25">
        <v>148</v>
      </c>
      <c r="L255" s="25">
        <v>0</v>
      </c>
      <c r="M255" s="25">
        <v>232</v>
      </c>
      <c r="N255" s="25">
        <v>36</v>
      </c>
      <c r="O255" s="25">
        <v>196</v>
      </c>
      <c r="P255" s="25">
        <v>0</v>
      </c>
      <c r="Q255" s="25">
        <v>233</v>
      </c>
      <c r="R255" s="25">
        <v>33</v>
      </c>
      <c r="S255" s="25">
        <v>200</v>
      </c>
      <c r="T255" s="25">
        <v>3</v>
      </c>
      <c r="U255" s="25">
        <v>220</v>
      </c>
      <c r="V255" s="25">
        <v>39</v>
      </c>
      <c r="W255" s="25">
        <v>181</v>
      </c>
      <c r="X255" s="25">
        <f>VLOOKUP(C255,'HERD Expenditures, 2007-2016'!$C$2:$N$630,8,FALSE)</f>
        <v>5224</v>
      </c>
      <c r="Y255" s="25">
        <f>VLOOKUP(C255,'HERD Expenditures, 2007-2016'!$C$2:$N$630,9,FALSE)</f>
        <v>6637</v>
      </c>
      <c r="Z255" s="25">
        <f>VLOOKUP(C255,'HERD Expenditures, 2007-2016'!$C$2:$N$630,10,FALSE)</f>
        <v>7650</v>
      </c>
      <c r="AA255" s="25">
        <f>VLOOKUP(C255,'HERD Expenditures, 2007-2016'!$C$2:$N$630,11,FALSE)</f>
        <v>7498</v>
      </c>
      <c r="AB255" s="25">
        <f>VLOOKUP(C255,'HERD Expenditures, 2007-2016'!$C$2:$N$630,12,FALSE)</f>
        <v>7566</v>
      </c>
      <c r="AC255" s="45">
        <f t="shared" si="4"/>
        <v>4.6410256410256414</v>
      </c>
      <c r="AD255" s="21" t="e">
        <v>#N/A</v>
      </c>
      <c r="AE255" s="21">
        <v>3692490</v>
      </c>
    </row>
    <row r="256" spans="1:31" x14ac:dyDescent="0.25">
      <c r="A256" s="25" t="s">
        <v>19</v>
      </c>
      <c r="B256" s="25" t="s">
        <v>5</v>
      </c>
      <c r="C256" s="25" t="s">
        <v>652</v>
      </c>
      <c r="D256" s="25" t="s">
        <v>716</v>
      </c>
      <c r="E256" s="25">
        <v>5876</v>
      </c>
      <c r="F256" s="25">
        <v>981</v>
      </c>
      <c r="G256" s="25">
        <v>4895</v>
      </c>
      <c r="H256" s="25">
        <v>448</v>
      </c>
      <c r="I256" s="25">
        <v>6502</v>
      </c>
      <c r="J256" s="25">
        <v>1100</v>
      </c>
      <c r="K256" s="25">
        <v>5402</v>
      </c>
      <c r="L256" s="25">
        <v>463</v>
      </c>
      <c r="M256" s="25">
        <v>8359</v>
      </c>
      <c r="N256" s="25">
        <v>1437</v>
      </c>
      <c r="O256" s="25">
        <v>6922</v>
      </c>
      <c r="P256" s="25">
        <v>582</v>
      </c>
      <c r="Q256" s="25">
        <v>7860</v>
      </c>
      <c r="R256" s="25">
        <v>1396</v>
      </c>
      <c r="S256" s="25">
        <v>6464</v>
      </c>
      <c r="T256" s="25">
        <v>542</v>
      </c>
      <c r="U256" s="25">
        <v>7830</v>
      </c>
      <c r="V256" s="25">
        <v>1394</v>
      </c>
      <c r="W256" s="25">
        <v>6436</v>
      </c>
      <c r="X256" s="25">
        <f>VLOOKUP(C256,'HERD Expenditures, 2007-2016'!$C$2:$N$630,8,FALSE)</f>
        <v>434901</v>
      </c>
      <c r="Y256" s="25">
        <f>VLOOKUP(C256,'HERD Expenditures, 2007-2016'!$C$2:$N$630,9,FALSE)</f>
        <v>493320</v>
      </c>
      <c r="Z256" s="25">
        <f>VLOOKUP(C256,'HERD Expenditures, 2007-2016'!$C$2:$N$630,10,FALSE)</f>
        <v>644116</v>
      </c>
      <c r="AA256" s="25">
        <f>VLOOKUP(C256,'HERD Expenditures, 2007-2016'!$C$2:$N$630,11,FALSE)</f>
        <v>628613</v>
      </c>
      <c r="AB256" s="25">
        <f>VLOOKUP(C256,'HERD Expenditures, 2007-2016'!$C$2:$N$630,12,FALSE)</f>
        <v>630212</v>
      </c>
      <c r="AC256" s="45">
        <f t="shared" si="4"/>
        <v>4.616929698708752</v>
      </c>
      <c r="AD256" s="21">
        <v>616068</v>
      </c>
      <c r="AE256" s="21">
        <v>3167329</v>
      </c>
    </row>
    <row r="257" spans="1:31" x14ac:dyDescent="0.25">
      <c r="A257" s="25" t="s">
        <v>50</v>
      </c>
      <c r="B257" s="25" t="s">
        <v>5</v>
      </c>
      <c r="C257" s="25" t="s">
        <v>666</v>
      </c>
      <c r="D257" s="25" t="s">
        <v>707</v>
      </c>
      <c r="E257" s="25">
        <v>9246</v>
      </c>
      <c r="F257" s="25">
        <v>1537</v>
      </c>
      <c r="G257" s="25">
        <v>7709</v>
      </c>
      <c r="H257" s="25">
        <v>705</v>
      </c>
      <c r="I257" s="25">
        <v>9038</v>
      </c>
      <c r="J257" s="25">
        <v>1525</v>
      </c>
      <c r="K257" s="25">
        <v>7513</v>
      </c>
      <c r="L257" s="25">
        <v>644</v>
      </c>
      <c r="M257" s="25">
        <v>9164</v>
      </c>
      <c r="N257" s="25">
        <v>1576</v>
      </c>
      <c r="O257" s="25">
        <v>7588</v>
      </c>
      <c r="P257" s="25">
        <v>638</v>
      </c>
      <c r="Q257" s="25">
        <v>9192</v>
      </c>
      <c r="R257" s="25">
        <v>1633</v>
      </c>
      <c r="S257" s="25">
        <v>7559</v>
      </c>
      <c r="T257" s="25">
        <v>634</v>
      </c>
      <c r="U257" s="25">
        <v>9744</v>
      </c>
      <c r="V257" s="25">
        <v>1735</v>
      </c>
      <c r="W257" s="25">
        <v>8009</v>
      </c>
      <c r="X257" s="25">
        <f>VLOOKUP(C257,'HERD Expenditures, 2007-2016'!$C$2:$N$630,8,FALSE)</f>
        <v>696985</v>
      </c>
      <c r="Y257" s="25">
        <f>VLOOKUP(C257,'HERD Expenditures, 2007-2016'!$C$2:$N$630,9,FALSE)</f>
        <v>695063</v>
      </c>
      <c r="Z257" s="25">
        <f>VLOOKUP(C257,'HERD Expenditures, 2007-2016'!$C$2:$N$630,10,FALSE)</f>
        <v>708526</v>
      </c>
      <c r="AA257" s="25">
        <f>VLOOKUP(C257,'HERD Expenditures, 2007-2016'!$C$2:$N$630,11,FALSE)</f>
        <v>739522</v>
      </c>
      <c r="AB257" s="25">
        <f>VLOOKUP(C257,'HERD Expenditures, 2007-2016'!$C$2:$N$630,12,FALSE)</f>
        <v>791294</v>
      </c>
      <c r="AC257" s="45">
        <f t="shared" si="4"/>
        <v>4.6161383285302593</v>
      </c>
      <c r="AD257" s="21">
        <v>5456991</v>
      </c>
      <c r="AE257" s="21">
        <v>14325377</v>
      </c>
    </row>
    <row r="258" spans="1:31" x14ac:dyDescent="0.25">
      <c r="A258" s="25" t="s">
        <v>151</v>
      </c>
      <c r="B258" s="25" t="s">
        <v>5</v>
      </c>
      <c r="C258" s="25" t="s">
        <v>628</v>
      </c>
      <c r="D258" s="25" t="s">
        <v>693</v>
      </c>
      <c r="E258" s="25">
        <v>5856</v>
      </c>
      <c r="F258" s="25">
        <v>978</v>
      </c>
      <c r="G258" s="25">
        <v>4878</v>
      </c>
      <c r="H258" s="25">
        <v>446</v>
      </c>
      <c r="I258" s="25">
        <v>5697</v>
      </c>
      <c r="J258" s="25">
        <v>965</v>
      </c>
      <c r="K258" s="25">
        <v>4732</v>
      </c>
      <c r="L258" s="25">
        <v>406</v>
      </c>
      <c r="M258" s="25">
        <v>5448</v>
      </c>
      <c r="N258" s="25">
        <v>935</v>
      </c>
      <c r="O258" s="25">
        <v>4513</v>
      </c>
      <c r="P258" s="25">
        <v>379</v>
      </c>
      <c r="Q258" s="25">
        <v>5084</v>
      </c>
      <c r="R258" s="25">
        <v>902</v>
      </c>
      <c r="S258" s="25">
        <v>4182</v>
      </c>
      <c r="T258" s="25">
        <v>351</v>
      </c>
      <c r="U258" s="25">
        <v>5025</v>
      </c>
      <c r="V258" s="25">
        <v>895</v>
      </c>
      <c r="W258" s="25">
        <v>4130</v>
      </c>
      <c r="X258" s="25">
        <f>VLOOKUP(C258,'HERD Expenditures, 2007-2016'!$C$2:$N$630,8,FALSE)</f>
        <v>433228</v>
      </c>
      <c r="Y258" s="25">
        <f>VLOOKUP(C258,'HERD Expenditures, 2007-2016'!$C$2:$N$630,9,FALSE)</f>
        <v>429315</v>
      </c>
      <c r="Z258" s="25">
        <f>VLOOKUP(C258,'HERD Expenditures, 2007-2016'!$C$2:$N$630,10,FALSE)</f>
        <v>411268</v>
      </c>
      <c r="AA258" s="25">
        <f>VLOOKUP(C258,'HERD Expenditures, 2007-2016'!$C$2:$N$630,11,FALSE)</f>
        <v>397695</v>
      </c>
      <c r="AB258" s="25">
        <f>VLOOKUP(C258,'HERD Expenditures, 2007-2016'!$C$2:$N$630,12,FALSE)</f>
        <v>393876</v>
      </c>
      <c r="AC258" s="45">
        <f t="shared" si="4"/>
        <v>4.6145251396648046</v>
      </c>
      <c r="AD258" s="21">
        <v>97042</v>
      </c>
      <c r="AE258" s="21">
        <v>3670284</v>
      </c>
    </row>
    <row r="259" spans="1:31" hidden="1" x14ac:dyDescent="0.25">
      <c r="A259" s="25" t="s">
        <v>27</v>
      </c>
      <c r="B259" s="25" t="s">
        <v>5</v>
      </c>
      <c r="C259" s="25" t="s">
        <v>307</v>
      </c>
      <c r="D259" s="25" t="s">
        <v>711</v>
      </c>
      <c r="E259" s="25">
        <v>260</v>
      </c>
      <c r="F259" s="25">
        <v>56</v>
      </c>
      <c r="G259" s="25">
        <v>204</v>
      </c>
      <c r="H259" s="25">
        <v>6</v>
      </c>
      <c r="I259" s="25">
        <v>92</v>
      </c>
      <c r="J259" s="25">
        <v>28</v>
      </c>
      <c r="K259" s="25">
        <v>64</v>
      </c>
      <c r="L259" s="25">
        <v>0</v>
      </c>
      <c r="M259" s="25">
        <v>117</v>
      </c>
      <c r="N259" s="25">
        <v>36</v>
      </c>
      <c r="O259" s="25">
        <v>81</v>
      </c>
      <c r="P259" s="25">
        <v>1</v>
      </c>
      <c r="Q259" s="25">
        <v>207</v>
      </c>
      <c r="R259" s="25">
        <v>37</v>
      </c>
      <c r="S259" s="25">
        <v>170</v>
      </c>
      <c r="T259" s="25">
        <v>0</v>
      </c>
      <c r="U259" s="25">
        <v>213</v>
      </c>
      <c r="V259" s="25">
        <v>38</v>
      </c>
      <c r="W259" s="25">
        <v>175</v>
      </c>
      <c r="X259" s="25">
        <f>VLOOKUP(C259,'HERD Expenditures, 2007-2016'!$C$2:$N$630,8,FALSE)</f>
        <v>7802</v>
      </c>
      <c r="Y259" s="25">
        <f>VLOOKUP(C259,'HERD Expenditures, 2007-2016'!$C$2:$N$630,9,FALSE)</f>
        <v>8809</v>
      </c>
      <c r="Z259" s="25">
        <f>VLOOKUP(C259,'HERD Expenditures, 2007-2016'!$C$2:$N$630,10,FALSE)</f>
        <v>8302</v>
      </c>
      <c r="AA259" s="25">
        <f>VLOOKUP(C259,'HERD Expenditures, 2007-2016'!$C$2:$N$630,11,FALSE)</f>
        <v>6432</v>
      </c>
      <c r="AB259" s="25">
        <f>VLOOKUP(C259,'HERD Expenditures, 2007-2016'!$C$2:$N$630,12,FALSE)</f>
        <v>6634</v>
      </c>
      <c r="AC259" s="45">
        <f t="shared" si="4"/>
        <v>4.6052631578947372</v>
      </c>
      <c r="AD259" s="21">
        <v>147128</v>
      </c>
      <c r="AE259" s="21">
        <v>3692490</v>
      </c>
    </row>
    <row r="260" spans="1:31" x14ac:dyDescent="0.25">
      <c r="A260" s="25" t="s">
        <v>45</v>
      </c>
      <c r="B260" s="25" t="s">
        <v>5</v>
      </c>
      <c r="C260" s="25" t="s">
        <v>519</v>
      </c>
      <c r="D260" s="25" t="s">
        <v>739</v>
      </c>
      <c r="E260" s="25">
        <v>1068</v>
      </c>
      <c r="F260" s="25">
        <v>188</v>
      </c>
      <c r="G260" s="25">
        <v>880</v>
      </c>
      <c r="H260" s="25">
        <v>47</v>
      </c>
      <c r="I260" s="25">
        <v>1142</v>
      </c>
      <c r="J260" s="25">
        <v>201</v>
      </c>
      <c r="K260" s="25">
        <v>941</v>
      </c>
      <c r="L260" s="25">
        <v>52</v>
      </c>
      <c r="M260" s="25">
        <v>1082</v>
      </c>
      <c r="N260" s="25">
        <v>182</v>
      </c>
      <c r="O260" s="25">
        <v>900</v>
      </c>
      <c r="P260" s="25">
        <v>51</v>
      </c>
      <c r="Q260" s="25">
        <v>995</v>
      </c>
      <c r="R260" s="25">
        <v>174</v>
      </c>
      <c r="S260" s="25">
        <v>821</v>
      </c>
      <c r="T260" s="25">
        <v>43</v>
      </c>
      <c r="U260" s="25">
        <v>1272</v>
      </c>
      <c r="V260" s="25">
        <v>227</v>
      </c>
      <c r="W260" s="25">
        <v>1045</v>
      </c>
      <c r="X260" s="25">
        <f>VLOOKUP(C260,'HERD Expenditures, 2007-2016'!$C$2:$N$630,8,FALSE)</f>
        <v>61111</v>
      </c>
      <c r="Y260" s="25">
        <f>VLOOKUP(C260,'HERD Expenditures, 2007-2016'!$C$2:$N$630,9,FALSE)</f>
        <v>67378</v>
      </c>
      <c r="Z260" s="25">
        <f>VLOOKUP(C260,'HERD Expenditures, 2007-2016'!$C$2:$N$630,10,FALSE)</f>
        <v>61783</v>
      </c>
      <c r="AA260" s="25">
        <f>VLOOKUP(C260,'HERD Expenditures, 2007-2016'!$C$2:$N$630,11,FALSE)</f>
        <v>57662</v>
      </c>
      <c r="AB260" s="25">
        <f>VLOOKUP(C260,'HERD Expenditures, 2007-2016'!$C$2:$N$630,12,FALSE)</f>
        <v>77720</v>
      </c>
      <c r="AC260" s="45">
        <f t="shared" si="4"/>
        <v>4.6035242290748899</v>
      </c>
      <c r="AD260" s="21">
        <v>148864</v>
      </c>
      <c r="AE260" s="21">
        <v>1634391</v>
      </c>
    </row>
    <row r="261" spans="1:31" hidden="1" x14ac:dyDescent="0.25">
      <c r="A261" s="25" t="s">
        <v>451</v>
      </c>
      <c r="B261" s="25" t="s">
        <v>5</v>
      </c>
      <c r="C261" s="25" t="s">
        <v>472</v>
      </c>
      <c r="D261" s="25" t="s">
        <v>832</v>
      </c>
      <c r="E261" s="25">
        <v>640</v>
      </c>
      <c r="F261" s="25">
        <v>117</v>
      </c>
      <c r="G261" s="25">
        <v>523</v>
      </c>
      <c r="H261" s="25">
        <v>35</v>
      </c>
      <c r="I261" s="25">
        <v>618</v>
      </c>
      <c r="J261" s="25">
        <v>113</v>
      </c>
      <c r="K261" s="25">
        <v>505</v>
      </c>
      <c r="L261" s="25">
        <v>27</v>
      </c>
      <c r="M261" s="25">
        <v>641</v>
      </c>
      <c r="N261" s="25">
        <v>106</v>
      </c>
      <c r="O261" s="25">
        <v>535</v>
      </c>
      <c r="P261" s="25">
        <v>24</v>
      </c>
      <c r="Q261" s="25">
        <v>676</v>
      </c>
      <c r="R261" s="25">
        <v>117</v>
      </c>
      <c r="S261" s="25">
        <v>559</v>
      </c>
      <c r="T261" s="25">
        <v>29</v>
      </c>
      <c r="U261" s="25">
        <v>728</v>
      </c>
      <c r="V261" s="25">
        <v>130</v>
      </c>
      <c r="W261" s="25">
        <v>598</v>
      </c>
      <c r="X261" s="25">
        <f>VLOOKUP(C261,'HERD Expenditures, 2007-2016'!$C$2:$N$630,8,FALSE)</f>
        <v>27920</v>
      </c>
      <c r="Y261" s="25">
        <f>VLOOKUP(C261,'HERD Expenditures, 2007-2016'!$C$2:$N$630,9,FALSE)</f>
        <v>25690</v>
      </c>
      <c r="Z261" s="25">
        <f>VLOOKUP(C261,'HERD Expenditures, 2007-2016'!$C$2:$N$630,10,FALSE)</f>
        <v>26568</v>
      </c>
      <c r="AA261" s="25">
        <f>VLOOKUP(C261,'HERD Expenditures, 2007-2016'!$C$2:$N$630,11,FALSE)</f>
        <v>31341</v>
      </c>
      <c r="AB261" s="25">
        <f>VLOOKUP(C261,'HERD Expenditures, 2007-2016'!$C$2:$N$630,12,FALSE)</f>
        <v>32085</v>
      </c>
      <c r="AC261" s="45">
        <f t="shared" si="4"/>
        <v>4.5999999999999996</v>
      </c>
      <c r="AD261" s="21">
        <v>2241972</v>
      </c>
      <c r="AE261" s="21">
        <v>3692490</v>
      </c>
    </row>
    <row r="262" spans="1:31" hidden="1" x14ac:dyDescent="0.25">
      <c r="A262" s="25" t="s">
        <v>157</v>
      </c>
      <c r="B262" s="25" t="s">
        <v>5</v>
      </c>
      <c r="C262" s="25" t="s">
        <v>393</v>
      </c>
      <c r="D262" s="25" t="s">
        <v>861</v>
      </c>
      <c r="E262" s="25">
        <v>396</v>
      </c>
      <c r="F262" s="25">
        <v>77</v>
      </c>
      <c r="G262" s="25">
        <v>319</v>
      </c>
      <c r="H262" s="25">
        <v>14</v>
      </c>
      <c r="I262" s="25">
        <v>368</v>
      </c>
      <c r="J262" s="25">
        <v>71</v>
      </c>
      <c r="K262" s="25">
        <v>297</v>
      </c>
      <c r="L262" s="25">
        <v>10</v>
      </c>
      <c r="M262" s="25">
        <v>365</v>
      </c>
      <c r="N262" s="25">
        <v>58</v>
      </c>
      <c r="O262" s="25">
        <v>307</v>
      </c>
      <c r="P262" s="25">
        <v>13</v>
      </c>
      <c r="Q262" s="25">
        <v>344</v>
      </c>
      <c r="R262" s="25">
        <v>58</v>
      </c>
      <c r="S262" s="25">
        <v>286</v>
      </c>
      <c r="T262" s="25">
        <v>13</v>
      </c>
      <c r="U262" s="25">
        <v>386</v>
      </c>
      <c r="V262" s="25">
        <v>69</v>
      </c>
      <c r="W262" s="25">
        <v>317</v>
      </c>
      <c r="X262" s="25">
        <f>VLOOKUP(C262,'HERD Expenditures, 2007-2016'!$C$2:$N$630,8,FALSE)</f>
        <v>8891</v>
      </c>
      <c r="Y262" s="25">
        <f>VLOOKUP(C262,'HERD Expenditures, 2007-2016'!$C$2:$N$630,9,FALSE)</f>
        <v>5835</v>
      </c>
      <c r="Z262" s="25">
        <f>VLOOKUP(C262,'HERD Expenditures, 2007-2016'!$C$2:$N$630,10,FALSE)</f>
        <v>4628</v>
      </c>
      <c r="AA262" s="25">
        <f>VLOOKUP(C262,'HERD Expenditures, 2007-2016'!$C$2:$N$630,11,FALSE)</f>
        <v>3712</v>
      </c>
      <c r="AB262" s="25">
        <f>VLOOKUP(C262,'HERD Expenditures, 2007-2016'!$C$2:$N$630,12,FALSE)</f>
        <v>3303</v>
      </c>
      <c r="AC262" s="45">
        <f t="shared" si="4"/>
        <v>4.5942028985507246</v>
      </c>
      <c r="AD262" s="21" t="e">
        <v>#N/A</v>
      </c>
      <c r="AE262" s="21">
        <v>1724973</v>
      </c>
    </row>
    <row r="263" spans="1:31" hidden="1" x14ac:dyDescent="0.25">
      <c r="A263" s="25" t="s">
        <v>52</v>
      </c>
      <c r="B263" s="25" t="s">
        <v>5</v>
      </c>
      <c r="C263" s="25" t="s">
        <v>342</v>
      </c>
      <c r="D263" s="25" t="s">
        <v>879</v>
      </c>
      <c r="E263" s="25">
        <v>250</v>
      </c>
      <c r="F263" s="25">
        <v>49</v>
      </c>
      <c r="G263" s="25">
        <v>201</v>
      </c>
      <c r="H263" s="25">
        <v>8</v>
      </c>
      <c r="I263" s="25">
        <v>272</v>
      </c>
      <c r="J263" s="25">
        <v>46</v>
      </c>
      <c r="K263" s="25">
        <v>226</v>
      </c>
      <c r="L263" s="25">
        <v>6</v>
      </c>
      <c r="M263" s="25">
        <v>243</v>
      </c>
      <c r="N263" s="25">
        <v>49</v>
      </c>
      <c r="O263" s="25">
        <v>194</v>
      </c>
      <c r="P263" s="25">
        <v>8</v>
      </c>
      <c r="Q263" s="25">
        <v>237</v>
      </c>
      <c r="R263" s="25">
        <v>48</v>
      </c>
      <c r="S263" s="25">
        <v>189</v>
      </c>
      <c r="T263" s="25">
        <v>5</v>
      </c>
      <c r="U263" s="25">
        <v>274</v>
      </c>
      <c r="V263" s="25">
        <v>49</v>
      </c>
      <c r="W263" s="25">
        <v>225</v>
      </c>
      <c r="X263" s="25">
        <f>VLOOKUP(C263,'HERD Expenditures, 2007-2016'!$C$2:$N$630,8,FALSE)</f>
        <v>20194</v>
      </c>
      <c r="Y263" s="25">
        <f>VLOOKUP(C263,'HERD Expenditures, 2007-2016'!$C$2:$N$630,9,FALSE)</f>
        <v>20255</v>
      </c>
      <c r="Z263" s="25">
        <f>VLOOKUP(C263,'HERD Expenditures, 2007-2016'!$C$2:$N$630,10,FALSE)</f>
        <v>17150</v>
      </c>
      <c r="AA263" s="25">
        <f>VLOOKUP(C263,'HERD Expenditures, 2007-2016'!$C$2:$N$630,11,FALSE)</f>
        <v>17436</v>
      </c>
      <c r="AB263" s="25">
        <f>VLOOKUP(C263,'HERD Expenditures, 2007-2016'!$C$2:$N$630,12,FALSE)</f>
        <v>19883</v>
      </c>
      <c r="AC263" s="45">
        <f t="shared" si="4"/>
        <v>4.591836734693878</v>
      </c>
      <c r="AD263" s="21">
        <v>1094529</v>
      </c>
      <c r="AE263" s="21">
        <v>5306896</v>
      </c>
    </row>
    <row r="264" spans="1:31" hidden="1" x14ac:dyDescent="0.25">
      <c r="A264" s="25" t="s">
        <v>19</v>
      </c>
      <c r="B264" s="25" t="s">
        <v>5</v>
      </c>
      <c r="C264" s="25" t="s">
        <v>397</v>
      </c>
      <c r="D264" s="25" t="s">
        <v>709</v>
      </c>
      <c r="E264" s="25">
        <v>330</v>
      </c>
      <c r="F264" s="25">
        <v>66</v>
      </c>
      <c r="G264" s="25">
        <v>264</v>
      </c>
      <c r="H264" s="25">
        <v>12</v>
      </c>
      <c r="I264" s="25">
        <v>367</v>
      </c>
      <c r="J264" s="25">
        <v>71</v>
      </c>
      <c r="K264" s="25">
        <v>296</v>
      </c>
      <c r="L264" s="25">
        <v>10</v>
      </c>
      <c r="M264" s="25">
        <v>370</v>
      </c>
      <c r="N264" s="25">
        <v>59</v>
      </c>
      <c r="O264" s="25">
        <v>311</v>
      </c>
      <c r="P264" s="25">
        <v>13</v>
      </c>
      <c r="Q264" s="25">
        <v>361</v>
      </c>
      <c r="R264" s="25">
        <v>61</v>
      </c>
      <c r="S264" s="25">
        <v>300</v>
      </c>
      <c r="T264" s="25">
        <v>16</v>
      </c>
      <c r="U264" s="25">
        <v>397</v>
      </c>
      <c r="V264" s="25">
        <v>71</v>
      </c>
      <c r="W264" s="25">
        <v>326</v>
      </c>
      <c r="X264" s="25">
        <f>VLOOKUP(C264,'HERD Expenditures, 2007-2016'!$C$2:$N$630,8,FALSE)</f>
        <v>3810</v>
      </c>
      <c r="Y264" s="25">
        <f>VLOOKUP(C264,'HERD Expenditures, 2007-2016'!$C$2:$N$630,9,FALSE)</f>
        <v>5722</v>
      </c>
      <c r="Z264" s="25">
        <f>VLOOKUP(C264,'HERD Expenditures, 2007-2016'!$C$2:$N$630,10,FALSE)</f>
        <v>4919</v>
      </c>
      <c r="AA264" s="25">
        <f>VLOOKUP(C264,'HERD Expenditures, 2007-2016'!$C$2:$N$630,11,FALSE)</f>
        <v>5123</v>
      </c>
      <c r="AB264" s="25">
        <f>VLOOKUP(C264,'HERD Expenditures, 2007-2016'!$C$2:$N$630,12,FALSE)</f>
        <v>4250</v>
      </c>
      <c r="AC264" s="45">
        <f t="shared" si="4"/>
        <v>4.591549295774648</v>
      </c>
      <c r="AD264" s="21">
        <v>403144</v>
      </c>
      <c r="AE264" s="21">
        <v>1370988</v>
      </c>
    </row>
    <row r="265" spans="1:31" x14ac:dyDescent="0.25">
      <c r="A265" s="25" t="s">
        <v>23</v>
      </c>
      <c r="B265" s="25" t="s">
        <v>5</v>
      </c>
      <c r="C265" s="25" t="s">
        <v>625</v>
      </c>
      <c r="D265" s="25" t="s">
        <v>737</v>
      </c>
      <c r="E265" s="25">
        <v>4979</v>
      </c>
      <c r="F265" s="25">
        <v>847</v>
      </c>
      <c r="G265" s="25">
        <v>4132</v>
      </c>
      <c r="H265" s="25">
        <v>380</v>
      </c>
      <c r="I265" s="25">
        <v>5012</v>
      </c>
      <c r="J265" s="25">
        <v>852</v>
      </c>
      <c r="K265" s="25">
        <v>4160</v>
      </c>
      <c r="L265" s="25">
        <v>357</v>
      </c>
      <c r="M265" s="25">
        <v>5064</v>
      </c>
      <c r="N265" s="25">
        <v>862</v>
      </c>
      <c r="O265" s="25">
        <v>4202</v>
      </c>
      <c r="P265" s="25">
        <v>352</v>
      </c>
      <c r="Q265" s="25">
        <v>4671</v>
      </c>
      <c r="R265" s="25">
        <v>813</v>
      </c>
      <c r="S265" s="25">
        <v>3858</v>
      </c>
      <c r="T265" s="25">
        <v>322</v>
      </c>
      <c r="U265" s="25">
        <v>4830</v>
      </c>
      <c r="V265" s="25">
        <v>864</v>
      </c>
      <c r="W265" s="25">
        <v>3966</v>
      </c>
      <c r="X265" s="25">
        <f>VLOOKUP(C265,'HERD Expenditures, 2007-2016'!$C$2:$N$630,8,FALSE)</f>
        <v>360226</v>
      </c>
      <c r="Y265" s="25">
        <f>VLOOKUP(C265,'HERD Expenditures, 2007-2016'!$C$2:$N$630,9,FALSE)</f>
        <v>387863</v>
      </c>
      <c r="Z265" s="25">
        <f>VLOOKUP(C265,'HERD Expenditures, 2007-2016'!$C$2:$N$630,10,FALSE)</f>
        <v>386562</v>
      </c>
      <c r="AA265" s="25">
        <f>VLOOKUP(C265,'HERD Expenditures, 2007-2016'!$C$2:$N$630,11,FALSE)</f>
        <v>382935</v>
      </c>
      <c r="AB265" s="25">
        <f>VLOOKUP(C265,'HERD Expenditures, 2007-2016'!$C$2:$N$630,12,FALSE)</f>
        <v>389569</v>
      </c>
      <c r="AC265" s="45">
        <f t="shared" si="4"/>
        <v>4.5902777777777777</v>
      </c>
      <c r="AD265" s="21">
        <v>216677</v>
      </c>
      <c r="AE265" s="21">
        <v>926391</v>
      </c>
    </row>
    <row r="266" spans="1:31" hidden="1" x14ac:dyDescent="0.25">
      <c r="A266" s="25" t="s">
        <v>103</v>
      </c>
      <c r="B266" s="25" t="s">
        <v>5</v>
      </c>
      <c r="C266" s="25" t="s">
        <v>464</v>
      </c>
      <c r="D266" s="25" t="s">
        <v>836</v>
      </c>
      <c r="E266" s="25">
        <v>213</v>
      </c>
      <c r="F266" s="25">
        <v>93</v>
      </c>
      <c r="G266" s="25">
        <v>120</v>
      </c>
      <c r="H266" s="25">
        <v>3</v>
      </c>
      <c r="I266" s="25">
        <v>84</v>
      </c>
      <c r="J266" s="25">
        <v>66</v>
      </c>
      <c r="K266" s="25">
        <v>18</v>
      </c>
      <c r="L266" s="25">
        <v>20</v>
      </c>
      <c r="M266" s="25">
        <v>91</v>
      </c>
      <c r="N266" s="25">
        <v>73</v>
      </c>
      <c r="O266" s="25">
        <v>18</v>
      </c>
      <c r="P266" s="25">
        <v>5</v>
      </c>
      <c r="Q266" s="25">
        <v>477</v>
      </c>
      <c r="R266" s="25">
        <v>77</v>
      </c>
      <c r="S266" s="25">
        <v>400</v>
      </c>
      <c r="T266" s="25">
        <v>3</v>
      </c>
      <c r="U266" s="25">
        <v>704</v>
      </c>
      <c r="V266" s="25">
        <v>126</v>
      </c>
      <c r="W266" s="25">
        <v>578</v>
      </c>
      <c r="X266" s="25">
        <f>VLOOKUP(C266,'HERD Expenditures, 2007-2016'!$C$2:$N$630,8,FALSE)</f>
        <v>56044</v>
      </c>
      <c r="Y266" s="25">
        <f>VLOOKUP(C266,'HERD Expenditures, 2007-2016'!$C$2:$N$630,9,FALSE)</f>
        <v>57164</v>
      </c>
      <c r="Z266" s="25">
        <f>VLOOKUP(C266,'HERD Expenditures, 2007-2016'!$C$2:$N$630,10,FALSE)</f>
        <v>44663</v>
      </c>
      <c r="AA266" s="25">
        <f>VLOOKUP(C266,'HERD Expenditures, 2007-2016'!$C$2:$N$630,11,FALSE)</f>
        <v>38326</v>
      </c>
      <c r="AB266" s="25">
        <f>VLOOKUP(C266,'HERD Expenditures, 2007-2016'!$C$2:$N$630,12,FALSE)</f>
        <v>55358</v>
      </c>
      <c r="AC266" s="45">
        <f t="shared" si="4"/>
        <v>4.587301587301587</v>
      </c>
      <c r="AD266" s="21">
        <v>169860</v>
      </c>
      <c r="AE266" s="21">
        <v>7777990</v>
      </c>
    </row>
    <row r="267" spans="1:31" hidden="1" x14ac:dyDescent="0.25">
      <c r="A267" s="25" t="s">
        <v>19</v>
      </c>
      <c r="B267" s="25" t="s">
        <v>5</v>
      </c>
      <c r="C267" s="25" t="s">
        <v>453</v>
      </c>
      <c r="D267" s="25" t="s">
        <v>716</v>
      </c>
      <c r="E267" s="25">
        <v>729</v>
      </c>
      <c r="F267" s="25">
        <v>132</v>
      </c>
      <c r="G267" s="25">
        <v>597</v>
      </c>
      <c r="H267" s="25">
        <v>40</v>
      </c>
      <c r="I267" s="25">
        <v>761</v>
      </c>
      <c r="J267" s="25">
        <v>137</v>
      </c>
      <c r="K267" s="25">
        <v>624</v>
      </c>
      <c r="L267" s="25">
        <v>34</v>
      </c>
      <c r="M267" s="25">
        <v>660</v>
      </c>
      <c r="N267" s="25">
        <v>109</v>
      </c>
      <c r="O267" s="25">
        <v>551</v>
      </c>
      <c r="P267" s="25">
        <v>25</v>
      </c>
      <c r="Q267" s="25">
        <v>592</v>
      </c>
      <c r="R267" s="25">
        <v>102</v>
      </c>
      <c r="S267" s="25">
        <v>490</v>
      </c>
      <c r="T267" s="25">
        <v>26</v>
      </c>
      <c r="U267" s="25">
        <v>603</v>
      </c>
      <c r="V267" s="25">
        <v>108</v>
      </c>
      <c r="W267" s="25">
        <v>495</v>
      </c>
      <c r="X267" s="25">
        <f>VLOOKUP(C267,'HERD Expenditures, 2007-2016'!$C$2:$N$630,8,FALSE)</f>
        <v>34797</v>
      </c>
      <c r="Y267" s="25">
        <f>VLOOKUP(C267,'HERD Expenditures, 2007-2016'!$C$2:$N$630,9,FALSE)</f>
        <v>37134</v>
      </c>
      <c r="Z267" s="25">
        <f>VLOOKUP(C267,'HERD Expenditures, 2007-2016'!$C$2:$N$630,10,FALSE)</f>
        <v>28083</v>
      </c>
      <c r="AA267" s="25">
        <f>VLOOKUP(C267,'HERD Expenditures, 2007-2016'!$C$2:$N$630,11,FALSE)</f>
        <v>24387</v>
      </c>
      <c r="AB267" s="25">
        <f>VLOOKUP(C267,'HERD Expenditures, 2007-2016'!$C$2:$N$630,12,FALSE)</f>
        <v>21492</v>
      </c>
      <c r="AC267" s="45">
        <f t="shared" si="4"/>
        <v>4.583333333333333</v>
      </c>
      <c r="AD267" s="21">
        <v>2576412</v>
      </c>
      <c r="AE267" s="21">
        <v>10239710</v>
      </c>
    </row>
    <row r="268" spans="1:31" hidden="1" x14ac:dyDescent="0.25">
      <c r="A268" s="25" t="s">
        <v>81</v>
      </c>
      <c r="B268" s="25" t="s">
        <v>5</v>
      </c>
      <c r="C268" s="25" t="s">
        <v>386</v>
      </c>
      <c r="D268" s="25" t="s">
        <v>859</v>
      </c>
      <c r="E268" s="25">
        <v>307</v>
      </c>
      <c r="F268" s="25">
        <v>62</v>
      </c>
      <c r="G268" s="25">
        <v>245</v>
      </c>
      <c r="H268" s="25">
        <v>11</v>
      </c>
      <c r="I268" s="25">
        <v>323</v>
      </c>
      <c r="J268" s="25">
        <v>64</v>
      </c>
      <c r="K268" s="25">
        <v>259</v>
      </c>
      <c r="L268" s="25">
        <v>9</v>
      </c>
      <c r="M268" s="25">
        <v>330</v>
      </c>
      <c r="N268" s="25">
        <v>52</v>
      </c>
      <c r="O268" s="25">
        <v>278</v>
      </c>
      <c r="P268" s="25">
        <v>12</v>
      </c>
      <c r="Q268" s="25">
        <v>321</v>
      </c>
      <c r="R268" s="25">
        <v>54</v>
      </c>
      <c r="S268" s="25">
        <v>267</v>
      </c>
      <c r="T268" s="25">
        <v>12</v>
      </c>
      <c r="U268" s="25">
        <v>374</v>
      </c>
      <c r="V268" s="25">
        <v>67</v>
      </c>
      <c r="W268" s="25">
        <v>307</v>
      </c>
      <c r="X268" s="25">
        <f>VLOOKUP(C268,'HERD Expenditures, 2007-2016'!$C$2:$N$630,8,FALSE)</f>
        <v>2122</v>
      </c>
      <c r="Y268" s="25">
        <f>VLOOKUP(C268,'HERD Expenditures, 2007-2016'!$C$2:$N$630,9,FALSE)</f>
        <v>2137</v>
      </c>
      <c r="Z268" s="25">
        <f>VLOOKUP(C268,'HERD Expenditures, 2007-2016'!$C$2:$N$630,10,FALSE)</f>
        <v>1805</v>
      </c>
      <c r="AA268" s="25">
        <f>VLOOKUP(C268,'HERD Expenditures, 2007-2016'!$C$2:$N$630,11,FALSE)</f>
        <v>1625</v>
      </c>
      <c r="AB268" s="25">
        <f>VLOOKUP(C268,'HERD Expenditures, 2007-2016'!$C$2:$N$630,12,FALSE)</f>
        <v>2182</v>
      </c>
      <c r="AC268" s="45">
        <f t="shared" si="4"/>
        <v>4.5820895522388057</v>
      </c>
      <c r="AD268" s="21">
        <v>4120166</v>
      </c>
      <c r="AE268" s="21">
        <v>5427549</v>
      </c>
    </row>
    <row r="269" spans="1:31" hidden="1" x14ac:dyDescent="0.25">
      <c r="A269" s="25" t="s">
        <v>344</v>
      </c>
      <c r="B269" s="25" t="s">
        <v>5</v>
      </c>
      <c r="C269" s="25" t="s">
        <v>343</v>
      </c>
      <c r="D269" s="25" t="s">
        <v>876</v>
      </c>
      <c r="E269" s="25">
        <v>419</v>
      </c>
      <c r="F269" s="25">
        <v>35</v>
      </c>
      <c r="G269" s="25">
        <v>384</v>
      </c>
      <c r="H269" s="25">
        <v>23</v>
      </c>
      <c r="I269" s="25">
        <v>286</v>
      </c>
      <c r="J269" s="25">
        <v>19</v>
      </c>
      <c r="K269" s="25">
        <v>267</v>
      </c>
      <c r="L269" s="25">
        <v>22</v>
      </c>
      <c r="M269" s="25">
        <v>213</v>
      </c>
      <c r="N269" s="25">
        <v>19</v>
      </c>
      <c r="O269" s="25">
        <v>194</v>
      </c>
      <c r="P269" s="25">
        <v>17</v>
      </c>
      <c r="Q269" s="25">
        <v>312</v>
      </c>
      <c r="R269" s="25">
        <v>45</v>
      </c>
      <c r="S269" s="25">
        <v>267</v>
      </c>
      <c r="T269" s="25">
        <v>18</v>
      </c>
      <c r="U269" s="25">
        <v>278</v>
      </c>
      <c r="V269" s="25">
        <v>50</v>
      </c>
      <c r="W269" s="25">
        <v>228</v>
      </c>
      <c r="X269" s="25">
        <f>VLOOKUP(C269,'HERD Expenditures, 2007-2016'!$C$2:$N$630,8,FALSE)</f>
        <v>15668</v>
      </c>
      <c r="Y269" s="25">
        <f>VLOOKUP(C269,'HERD Expenditures, 2007-2016'!$C$2:$N$630,9,FALSE)</f>
        <v>17295</v>
      </c>
      <c r="Z269" s="25">
        <f>VLOOKUP(C269,'HERD Expenditures, 2007-2016'!$C$2:$N$630,10,FALSE)</f>
        <v>17679</v>
      </c>
      <c r="AA269" s="25">
        <f>VLOOKUP(C269,'HERD Expenditures, 2007-2016'!$C$2:$N$630,11,FALSE)</f>
        <v>15980</v>
      </c>
      <c r="AB269" s="25">
        <f>VLOOKUP(C269,'HERD Expenditures, 2007-2016'!$C$2:$N$630,12,FALSE)</f>
        <v>21320</v>
      </c>
      <c r="AC269" s="45">
        <f t="shared" si="4"/>
        <v>4.5599999999999996</v>
      </c>
      <c r="AD269" s="21">
        <v>1709983</v>
      </c>
      <c r="AE269" s="21">
        <v>3725280</v>
      </c>
    </row>
    <row r="270" spans="1:31" x14ac:dyDescent="0.25">
      <c r="A270" s="25" t="s">
        <v>42</v>
      </c>
      <c r="B270" s="25" t="s">
        <v>5</v>
      </c>
      <c r="C270" s="25" t="s">
        <v>529</v>
      </c>
      <c r="D270" s="25" t="s">
        <v>723</v>
      </c>
      <c r="E270" s="25">
        <v>1378</v>
      </c>
      <c r="F270" s="25">
        <v>193</v>
      </c>
      <c r="G270" s="25">
        <v>1185</v>
      </c>
      <c r="H270" s="25">
        <v>37</v>
      </c>
      <c r="I270" s="25">
        <v>1162</v>
      </c>
      <c r="J270" s="25">
        <v>408</v>
      </c>
      <c r="K270" s="25">
        <v>754</v>
      </c>
      <c r="L270" s="25">
        <v>22</v>
      </c>
      <c r="M270" s="25">
        <v>1358</v>
      </c>
      <c r="N270" s="25">
        <v>319</v>
      </c>
      <c r="O270" s="25">
        <v>1039</v>
      </c>
      <c r="P270" s="25">
        <v>21</v>
      </c>
      <c r="Q270" s="25">
        <v>1241</v>
      </c>
      <c r="R270" s="25">
        <v>248</v>
      </c>
      <c r="S270" s="25">
        <v>993</v>
      </c>
      <c r="T270" s="25">
        <v>16</v>
      </c>
      <c r="U270" s="25">
        <v>1445</v>
      </c>
      <c r="V270" s="25">
        <v>260</v>
      </c>
      <c r="W270" s="25">
        <v>1185</v>
      </c>
      <c r="X270" s="25">
        <f>VLOOKUP(C270,'HERD Expenditures, 2007-2016'!$C$2:$N$630,8,FALSE)</f>
        <v>60624</v>
      </c>
      <c r="Y270" s="25">
        <f>VLOOKUP(C270,'HERD Expenditures, 2007-2016'!$C$2:$N$630,9,FALSE)</f>
        <v>63136</v>
      </c>
      <c r="Z270" s="25">
        <f>VLOOKUP(C270,'HERD Expenditures, 2007-2016'!$C$2:$N$630,10,FALSE)</f>
        <v>64591</v>
      </c>
      <c r="AA270" s="25">
        <f>VLOOKUP(C270,'HERD Expenditures, 2007-2016'!$C$2:$N$630,11,FALSE)</f>
        <v>70384</v>
      </c>
      <c r="AB270" s="25">
        <f>VLOOKUP(C270,'HERD Expenditures, 2007-2016'!$C$2:$N$630,12,FALSE)</f>
        <v>68494</v>
      </c>
      <c r="AC270" s="45">
        <f t="shared" ref="AC270:AC333" si="5">W270/V270</f>
        <v>4.5576923076923075</v>
      </c>
      <c r="AD270" s="21">
        <v>262866</v>
      </c>
      <c r="AE270" s="21">
        <v>1662251</v>
      </c>
    </row>
    <row r="271" spans="1:31" x14ac:dyDescent="0.25">
      <c r="A271" s="25" t="s">
        <v>275</v>
      </c>
      <c r="B271" s="25" t="s">
        <v>5</v>
      </c>
      <c r="C271" s="25" t="s">
        <v>596</v>
      </c>
      <c r="D271" s="25" t="s">
        <v>759</v>
      </c>
      <c r="E271" s="25">
        <v>3295</v>
      </c>
      <c r="F271" s="25">
        <v>678</v>
      </c>
      <c r="G271" s="25">
        <v>2617</v>
      </c>
      <c r="H271" s="25">
        <v>74</v>
      </c>
      <c r="I271" s="25">
        <v>2927</v>
      </c>
      <c r="J271" s="25">
        <v>407</v>
      </c>
      <c r="K271" s="25">
        <v>2520</v>
      </c>
      <c r="L271" s="25">
        <v>70</v>
      </c>
      <c r="M271" s="25">
        <v>3279</v>
      </c>
      <c r="N271" s="25">
        <v>498</v>
      </c>
      <c r="O271" s="25">
        <v>2781</v>
      </c>
      <c r="P271" s="25">
        <v>71</v>
      </c>
      <c r="Q271" s="25">
        <v>3356</v>
      </c>
      <c r="R271" s="25">
        <v>624</v>
      </c>
      <c r="S271" s="25">
        <v>2732</v>
      </c>
      <c r="T271" s="25">
        <v>79</v>
      </c>
      <c r="U271" s="25">
        <v>3456</v>
      </c>
      <c r="V271" s="25">
        <v>624</v>
      </c>
      <c r="W271" s="25">
        <v>2832</v>
      </c>
      <c r="X271" s="25">
        <f>VLOOKUP(C271,'HERD Expenditures, 2007-2016'!$C$2:$N$630,8,FALSE)</f>
        <v>123199</v>
      </c>
      <c r="Y271" s="25">
        <f>VLOOKUP(C271,'HERD Expenditures, 2007-2016'!$C$2:$N$630,9,FALSE)</f>
        <v>125501</v>
      </c>
      <c r="Z271" s="25">
        <f>VLOOKUP(C271,'HERD Expenditures, 2007-2016'!$C$2:$N$630,10,FALSE)</f>
        <v>125824</v>
      </c>
      <c r="AA271" s="25">
        <f>VLOOKUP(C271,'HERD Expenditures, 2007-2016'!$C$2:$N$630,11,FALSE)</f>
        <v>133660</v>
      </c>
      <c r="AB271" s="25">
        <f>VLOOKUP(C271,'HERD Expenditures, 2007-2016'!$C$2:$N$630,12,FALSE)</f>
        <v>145020</v>
      </c>
      <c r="AC271" s="45">
        <f t="shared" si="5"/>
        <v>4.5384615384615383</v>
      </c>
      <c r="AD271" s="21">
        <v>63657</v>
      </c>
      <c r="AE271" s="21">
        <v>2507205</v>
      </c>
    </row>
    <row r="272" spans="1:31" x14ac:dyDescent="0.25">
      <c r="A272" s="25" t="s">
        <v>32</v>
      </c>
      <c r="B272" s="25" t="s">
        <v>5</v>
      </c>
      <c r="C272" s="25" t="s">
        <v>552</v>
      </c>
      <c r="D272" s="25" t="s">
        <v>790</v>
      </c>
      <c r="E272" s="25">
        <v>2466</v>
      </c>
      <c r="F272" s="25">
        <v>345</v>
      </c>
      <c r="G272" s="25">
        <v>2121</v>
      </c>
      <c r="H272" s="25">
        <v>222</v>
      </c>
      <c r="I272" s="25">
        <v>1969</v>
      </c>
      <c r="J272" s="25">
        <v>333</v>
      </c>
      <c r="K272" s="25">
        <v>1636</v>
      </c>
      <c r="L272" s="25">
        <v>207</v>
      </c>
      <c r="M272" s="25">
        <v>1725</v>
      </c>
      <c r="N272" s="25">
        <v>310</v>
      </c>
      <c r="O272" s="25">
        <v>1415</v>
      </c>
      <c r="P272" s="25">
        <v>192</v>
      </c>
      <c r="Q272" s="25">
        <v>1755</v>
      </c>
      <c r="R272" s="25">
        <v>308</v>
      </c>
      <c r="S272" s="25">
        <v>1447</v>
      </c>
      <c r="T272" s="25">
        <v>89</v>
      </c>
      <c r="U272" s="25">
        <v>1827</v>
      </c>
      <c r="V272" s="25">
        <v>331</v>
      </c>
      <c r="W272" s="25">
        <v>1496</v>
      </c>
      <c r="X272" s="25">
        <f>VLOOKUP(C272,'HERD Expenditures, 2007-2016'!$C$2:$N$630,8,FALSE)</f>
        <v>184298</v>
      </c>
      <c r="Y272" s="25">
        <f>VLOOKUP(C272,'HERD Expenditures, 2007-2016'!$C$2:$N$630,9,FALSE)</f>
        <v>175983</v>
      </c>
      <c r="Z272" s="25">
        <f>VLOOKUP(C272,'HERD Expenditures, 2007-2016'!$C$2:$N$630,10,FALSE)</f>
        <v>172716</v>
      </c>
      <c r="AA272" s="25">
        <f>VLOOKUP(C272,'HERD Expenditures, 2007-2016'!$C$2:$N$630,11,FALSE)</f>
        <v>170277</v>
      </c>
      <c r="AB272" s="25">
        <f>VLOOKUP(C272,'HERD Expenditures, 2007-2016'!$C$2:$N$630,12,FALSE)</f>
        <v>194885</v>
      </c>
      <c r="AC272" s="45">
        <f t="shared" si="5"/>
        <v>4.5196374622356492</v>
      </c>
      <c r="AD272" s="21">
        <v>172187</v>
      </c>
      <c r="AE272" s="21">
        <v>1634391</v>
      </c>
    </row>
    <row r="273" spans="1:31" hidden="1" x14ac:dyDescent="0.25">
      <c r="A273" s="25" t="s">
        <v>27</v>
      </c>
      <c r="B273" s="25" t="s">
        <v>5</v>
      </c>
      <c r="C273" s="25" t="s">
        <v>422</v>
      </c>
      <c r="D273" s="25" t="s">
        <v>700</v>
      </c>
      <c r="E273" s="25">
        <v>975</v>
      </c>
      <c r="F273" s="25">
        <v>96</v>
      </c>
      <c r="G273" s="25">
        <v>879</v>
      </c>
      <c r="H273" s="25">
        <v>14</v>
      </c>
      <c r="I273" s="25">
        <v>275</v>
      </c>
      <c r="J273" s="25">
        <v>62</v>
      </c>
      <c r="K273" s="25">
        <v>213</v>
      </c>
      <c r="L273" s="25">
        <v>10</v>
      </c>
      <c r="M273" s="25">
        <v>317</v>
      </c>
      <c r="N273" s="25">
        <v>69</v>
      </c>
      <c r="O273" s="25">
        <v>248</v>
      </c>
      <c r="P273" s="25">
        <v>5</v>
      </c>
      <c r="Q273" s="25">
        <v>446</v>
      </c>
      <c r="R273" s="25">
        <v>92</v>
      </c>
      <c r="S273" s="25">
        <v>354</v>
      </c>
      <c r="T273" s="25">
        <v>28</v>
      </c>
      <c r="U273" s="25">
        <v>469</v>
      </c>
      <c r="V273" s="25">
        <v>85</v>
      </c>
      <c r="W273" s="25">
        <v>384</v>
      </c>
      <c r="X273" s="25">
        <f>VLOOKUP(C273,'HERD Expenditures, 2007-2016'!$C$2:$N$630,8,FALSE)</f>
        <v>29491</v>
      </c>
      <c r="Y273" s="25">
        <f>VLOOKUP(C273,'HERD Expenditures, 2007-2016'!$C$2:$N$630,9,FALSE)</f>
        <v>9640</v>
      </c>
      <c r="Z273" s="25">
        <f>VLOOKUP(C273,'HERD Expenditures, 2007-2016'!$C$2:$N$630,10,FALSE)</f>
        <v>12991</v>
      </c>
      <c r="AA273" s="25">
        <f>VLOOKUP(C273,'HERD Expenditures, 2007-2016'!$C$2:$N$630,11,FALSE)</f>
        <v>13333</v>
      </c>
      <c r="AB273" s="25">
        <f>VLOOKUP(C273,'HERD Expenditures, 2007-2016'!$C$2:$N$630,12,FALSE)</f>
        <v>16330</v>
      </c>
      <c r="AC273" s="45">
        <f t="shared" si="5"/>
        <v>4.5176470588235293</v>
      </c>
      <c r="AD273" s="21">
        <v>97391</v>
      </c>
      <c r="AE273" s="21">
        <v>2612314</v>
      </c>
    </row>
    <row r="274" spans="1:31" x14ac:dyDescent="0.25">
      <c r="A274" s="25" t="s">
        <v>32</v>
      </c>
      <c r="B274" s="25" t="s">
        <v>5</v>
      </c>
      <c r="C274" s="25" t="s">
        <v>528</v>
      </c>
      <c r="D274" s="25" t="s">
        <v>742</v>
      </c>
      <c r="E274" s="25">
        <v>946</v>
      </c>
      <c r="F274" s="25">
        <v>225</v>
      </c>
      <c r="G274" s="25">
        <v>721</v>
      </c>
      <c r="H274" s="25">
        <v>95</v>
      </c>
      <c r="I274" s="25">
        <v>939</v>
      </c>
      <c r="J274" s="25">
        <v>216</v>
      </c>
      <c r="K274" s="25">
        <v>723</v>
      </c>
      <c r="L274" s="25">
        <v>82</v>
      </c>
      <c r="M274" s="25">
        <v>939</v>
      </c>
      <c r="N274" s="25">
        <v>241</v>
      </c>
      <c r="O274" s="25">
        <v>698</v>
      </c>
      <c r="P274" s="25">
        <v>59</v>
      </c>
      <c r="Q274" s="25">
        <v>1383</v>
      </c>
      <c r="R274" s="25">
        <v>214</v>
      </c>
      <c r="S274" s="25">
        <v>1169</v>
      </c>
      <c r="T274" s="25">
        <v>38</v>
      </c>
      <c r="U274" s="25">
        <v>1428</v>
      </c>
      <c r="V274" s="25">
        <v>259</v>
      </c>
      <c r="W274" s="25">
        <v>1169</v>
      </c>
      <c r="X274" s="25">
        <f>VLOOKUP(C274,'HERD Expenditures, 2007-2016'!$C$2:$N$630,8,FALSE)</f>
        <v>78556</v>
      </c>
      <c r="Y274" s="25">
        <f>VLOOKUP(C274,'HERD Expenditures, 2007-2016'!$C$2:$N$630,9,FALSE)</f>
        <v>86735</v>
      </c>
      <c r="Z274" s="25">
        <f>VLOOKUP(C274,'HERD Expenditures, 2007-2016'!$C$2:$N$630,10,FALSE)</f>
        <v>89175</v>
      </c>
      <c r="AA274" s="25">
        <f>VLOOKUP(C274,'HERD Expenditures, 2007-2016'!$C$2:$N$630,11,FALSE)</f>
        <v>77798</v>
      </c>
      <c r="AB274" s="25">
        <f>VLOOKUP(C274,'HERD Expenditures, 2007-2016'!$C$2:$N$630,12,FALSE)</f>
        <v>87386</v>
      </c>
      <c r="AC274" s="45">
        <f t="shared" si="5"/>
        <v>4.5135135135135132</v>
      </c>
      <c r="AD274" s="21">
        <v>2122149</v>
      </c>
      <c r="AE274" s="21">
        <v>7777990</v>
      </c>
    </row>
    <row r="275" spans="1:31" x14ac:dyDescent="0.25">
      <c r="A275" s="25" t="s">
        <v>27</v>
      </c>
      <c r="B275" s="25" t="s">
        <v>2</v>
      </c>
      <c r="C275" s="25" t="s">
        <v>664</v>
      </c>
      <c r="D275" s="25" t="s">
        <v>708</v>
      </c>
      <c r="E275" s="25">
        <v>9525</v>
      </c>
      <c r="F275" s="25">
        <v>1112</v>
      </c>
      <c r="G275" s="25">
        <v>8413</v>
      </c>
      <c r="H275" s="25">
        <v>1697</v>
      </c>
      <c r="I275" s="25">
        <v>10411</v>
      </c>
      <c r="J275" s="25">
        <v>1169</v>
      </c>
      <c r="K275" s="25">
        <v>9242</v>
      </c>
      <c r="L275" s="25">
        <v>1699</v>
      </c>
      <c r="M275" s="25">
        <v>11065</v>
      </c>
      <c r="N275" s="25">
        <v>1085</v>
      </c>
      <c r="O275" s="25">
        <v>9980</v>
      </c>
      <c r="P275" s="25">
        <v>1704</v>
      </c>
      <c r="Q275" s="25">
        <v>9186</v>
      </c>
      <c r="R275" s="25">
        <v>1482</v>
      </c>
      <c r="S275" s="25">
        <v>7704</v>
      </c>
      <c r="T275" s="25">
        <v>1525</v>
      </c>
      <c r="U275" s="25">
        <v>9476</v>
      </c>
      <c r="V275" s="25">
        <v>1724</v>
      </c>
      <c r="W275" s="25">
        <v>7752</v>
      </c>
      <c r="X275" s="25">
        <f>VLOOKUP(C275,'HERD Expenditures, 2007-2016'!$C$2:$N$630,8,FALSE)</f>
        <v>903238</v>
      </c>
      <c r="Y275" s="25">
        <f>VLOOKUP(C275,'HERD Expenditures, 2007-2016'!$C$2:$N$630,9,FALSE)</f>
        <v>945450</v>
      </c>
      <c r="Z275" s="25">
        <f>VLOOKUP(C275,'HERD Expenditures, 2007-2016'!$C$2:$N$630,10,FALSE)</f>
        <v>959247</v>
      </c>
      <c r="AA275" s="25">
        <f>VLOOKUP(C275,'HERD Expenditures, 2007-2016'!$C$2:$N$630,11,FALSE)</f>
        <v>1022551</v>
      </c>
      <c r="AB275" s="25">
        <f>VLOOKUP(C275,'HERD Expenditures, 2007-2016'!$C$2:$N$630,12,FALSE)</f>
        <v>1066269</v>
      </c>
      <c r="AC275" s="45">
        <f t="shared" si="5"/>
        <v>4.4965197215777266</v>
      </c>
      <c r="AD275" s="21">
        <v>249702</v>
      </c>
      <c r="AE275" s="21">
        <v>14325377</v>
      </c>
    </row>
    <row r="276" spans="1:31" x14ac:dyDescent="0.25">
      <c r="A276" s="25" t="s">
        <v>16</v>
      </c>
      <c r="B276" s="25" t="s">
        <v>5</v>
      </c>
      <c r="C276" s="25" t="s">
        <v>489</v>
      </c>
      <c r="D276" s="25" t="s">
        <v>821</v>
      </c>
      <c r="E276" s="25">
        <v>1650</v>
      </c>
      <c r="F276" s="25">
        <v>248</v>
      </c>
      <c r="G276" s="25">
        <v>1402</v>
      </c>
      <c r="H276" s="25">
        <v>27</v>
      </c>
      <c r="I276" s="25">
        <v>962</v>
      </c>
      <c r="J276" s="25">
        <v>184</v>
      </c>
      <c r="K276" s="25">
        <v>778</v>
      </c>
      <c r="L276" s="25">
        <v>23</v>
      </c>
      <c r="M276" s="25">
        <v>879</v>
      </c>
      <c r="N276" s="25">
        <v>196</v>
      </c>
      <c r="O276" s="25">
        <v>683</v>
      </c>
      <c r="P276" s="25">
        <v>20</v>
      </c>
      <c r="Q276" s="25">
        <v>851</v>
      </c>
      <c r="R276" s="25">
        <v>153</v>
      </c>
      <c r="S276" s="25">
        <v>698</v>
      </c>
      <c r="T276" s="25">
        <v>21</v>
      </c>
      <c r="U276" s="25">
        <v>971</v>
      </c>
      <c r="V276" s="25">
        <v>177</v>
      </c>
      <c r="W276" s="25">
        <v>794</v>
      </c>
      <c r="X276" s="25">
        <f>VLOOKUP(C276,'HERD Expenditures, 2007-2016'!$C$2:$N$630,8,FALSE)</f>
        <v>25141</v>
      </c>
      <c r="Y276" s="25">
        <f>VLOOKUP(C276,'HERD Expenditures, 2007-2016'!$C$2:$N$630,9,FALSE)</f>
        <v>24764</v>
      </c>
      <c r="Z276" s="25">
        <f>VLOOKUP(C276,'HERD Expenditures, 2007-2016'!$C$2:$N$630,10,FALSE)</f>
        <v>23342</v>
      </c>
      <c r="AA276" s="25">
        <f>VLOOKUP(C276,'HERD Expenditures, 2007-2016'!$C$2:$N$630,11,FALSE)</f>
        <v>24870</v>
      </c>
      <c r="AB276" s="25">
        <f>VLOOKUP(C276,'HERD Expenditures, 2007-2016'!$C$2:$N$630,12,FALSE)</f>
        <v>27815</v>
      </c>
      <c r="AC276" s="45">
        <f t="shared" si="5"/>
        <v>4.4858757062146895</v>
      </c>
      <c r="AD276" s="21">
        <v>54861</v>
      </c>
      <c r="AE276" s="21">
        <v>353540</v>
      </c>
    </row>
    <row r="277" spans="1:31" x14ac:dyDescent="0.25">
      <c r="A277" s="25" t="s">
        <v>184</v>
      </c>
      <c r="B277" s="25" t="s">
        <v>5</v>
      </c>
      <c r="C277" s="25" t="s">
        <v>606</v>
      </c>
      <c r="D277" s="25" t="s">
        <v>754</v>
      </c>
      <c r="E277" s="25">
        <v>3733</v>
      </c>
      <c r="F277" s="25">
        <v>667</v>
      </c>
      <c r="G277" s="25">
        <v>3066</v>
      </c>
      <c r="H277" s="25">
        <v>137</v>
      </c>
      <c r="I277" s="25">
        <v>3720</v>
      </c>
      <c r="J277" s="25">
        <v>660</v>
      </c>
      <c r="K277" s="25">
        <v>3060</v>
      </c>
      <c r="L277" s="25">
        <v>142</v>
      </c>
      <c r="M277" s="25">
        <v>3588</v>
      </c>
      <c r="N277" s="25">
        <v>679</v>
      </c>
      <c r="O277" s="25">
        <v>2909</v>
      </c>
      <c r="P277" s="25">
        <v>129</v>
      </c>
      <c r="Q277" s="25">
        <v>3542</v>
      </c>
      <c r="R277" s="25">
        <v>660</v>
      </c>
      <c r="S277" s="25">
        <v>2882</v>
      </c>
      <c r="T277" s="25">
        <v>132</v>
      </c>
      <c r="U277" s="25">
        <v>3772</v>
      </c>
      <c r="V277" s="25">
        <v>688</v>
      </c>
      <c r="W277" s="25">
        <v>3084</v>
      </c>
      <c r="X277" s="25">
        <f>VLOOKUP(C277,'HERD Expenditures, 2007-2016'!$C$2:$N$630,8,FALSE)</f>
        <v>227070</v>
      </c>
      <c r="Y277" s="25">
        <f>VLOOKUP(C277,'HERD Expenditures, 2007-2016'!$C$2:$N$630,9,FALSE)</f>
        <v>224331</v>
      </c>
      <c r="Z277" s="25">
        <f>VLOOKUP(C277,'HERD Expenditures, 2007-2016'!$C$2:$N$630,10,FALSE)</f>
        <v>218435</v>
      </c>
      <c r="AA277" s="25">
        <f>VLOOKUP(C277,'HERD Expenditures, 2007-2016'!$C$2:$N$630,11,FALSE)</f>
        <v>213878</v>
      </c>
      <c r="AB277" s="25">
        <f>VLOOKUP(C277,'HERD Expenditures, 2007-2016'!$C$2:$N$630,12,FALSE)</f>
        <v>221537</v>
      </c>
      <c r="AC277" s="45">
        <f t="shared" si="5"/>
        <v>4.4825581395348841</v>
      </c>
      <c r="AD277" s="21">
        <v>4120166</v>
      </c>
      <c r="AE277" s="21">
        <v>5427549</v>
      </c>
    </row>
    <row r="278" spans="1:31" hidden="1" x14ac:dyDescent="0.25">
      <c r="A278" s="25" t="s">
        <v>35</v>
      </c>
      <c r="B278" s="25" t="s">
        <v>5</v>
      </c>
      <c r="C278" s="25" t="s">
        <v>466</v>
      </c>
      <c r="D278" s="25" t="s">
        <v>722</v>
      </c>
      <c r="E278" s="25">
        <v>787</v>
      </c>
      <c r="F278" s="25">
        <v>88</v>
      </c>
      <c r="G278" s="25">
        <v>699</v>
      </c>
      <c r="H278" s="25">
        <v>43</v>
      </c>
      <c r="I278" s="25">
        <v>671</v>
      </c>
      <c r="J278" s="25">
        <v>87</v>
      </c>
      <c r="K278" s="25">
        <v>584</v>
      </c>
      <c r="L278" s="25">
        <v>30</v>
      </c>
      <c r="M278" s="25">
        <v>637</v>
      </c>
      <c r="N278" s="25">
        <v>135</v>
      </c>
      <c r="O278" s="25">
        <v>502</v>
      </c>
      <c r="P278" s="25">
        <v>24</v>
      </c>
      <c r="Q278" s="25">
        <v>697</v>
      </c>
      <c r="R278" s="25">
        <v>140</v>
      </c>
      <c r="S278" s="25">
        <v>557</v>
      </c>
      <c r="T278" s="25">
        <v>31</v>
      </c>
      <c r="U278" s="25">
        <v>712</v>
      </c>
      <c r="V278" s="25">
        <v>130</v>
      </c>
      <c r="W278" s="25">
        <v>582</v>
      </c>
      <c r="X278" s="25">
        <f>VLOOKUP(C278,'HERD Expenditures, 2007-2016'!$C$2:$N$630,8,FALSE)</f>
        <v>21823</v>
      </c>
      <c r="Y278" s="25">
        <f>VLOOKUP(C278,'HERD Expenditures, 2007-2016'!$C$2:$N$630,9,FALSE)</f>
        <v>23027</v>
      </c>
      <c r="Z278" s="25">
        <f>VLOOKUP(C278,'HERD Expenditures, 2007-2016'!$C$2:$N$630,10,FALSE)</f>
        <v>16427</v>
      </c>
      <c r="AA278" s="25">
        <f>VLOOKUP(C278,'HERD Expenditures, 2007-2016'!$C$2:$N$630,11,FALSE)</f>
        <v>17722</v>
      </c>
      <c r="AB278" s="25">
        <f>VLOOKUP(C278,'HERD Expenditures, 2007-2016'!$C$2:$N$630,12,FALSE)</f>
        <v>21225</v>
      </c>
      <c r="AC278" s="45">
        <f t="shared" si="5"/>
        <v>4.476923076923077</v>
      </c>
      <c r="AD278" s="21">
        <v>5456991</v>
      </c>
      <c r="AE278" s="21">
        <v>14325377</v>
      </c>
    </row>
    <row r="279" spans="1:31" x14ac:dyDescent="0.25">
      <c r="A279" s="25" t="s">
        <v>52</v>
      </c>
      <c r="B279" s="25" t="s">
        <v>5</v>
      </c>
      <c r="C279" s="25" t="s">
        <v>516</v>
      </c>
      <c r="D279" s="25" t="s">
        <v>809</v>
      </c>
      <c r="E279" s="25">
        <v>1278</v>
      </c>
      <c r="F279" s="25">
        <v>239</v>
      </c>
      <c r="G279" s="25">
        <v>1039</v>
      </c>
      <c r="H279" s="25">
        <v>62</v>
      </c>
      <c r="I279" s="25">
        <v>1307</v>
      </c>
      <c r="J279" s="25">
        <v>256</v>
      </c>
      <c r="K279" s="25">
        <v>1051</v>
      </c>
      <c r="L279" s="25">
        <v>62</v>
      </c>
      <c r="M279" s="25">
        <v>1274</v>
      </c>
      <c r="N279" s="25">
        <v>250</v>
      </c>
      <c r="O279" s="25">
        <v>1024</v>
      </c>
      <c r="P279" s="25">
        <v>54</v>
      </c>
      <c r="Q279" s="25">
        <v>1275</v>
      </c>
      <c r="R279" s="25">
        <v>242</v>
      </c>
      <c r="S279" s="25">
        <v>1033</v>
      </c>
      <c r="T279" s="25">
        <v>49</v>
      </c>
      <c r="U279" s="25">
        <v>1258</v>
      </c>
      <c r="V279" s="25">
        <v>230</v>
      </c>
      <c r="W279" s="25">
        <v>1028</v>
      </c>
      <c r="X279" s="25">
        <f>VLOOKUP(C279,'HERD Expenditures, 2007-2016'!$C$2:$N$630,8,FALSE)</f>
        <v>160407</v>
      </c>
      <c r="Y279" s="25">
        <f>VLOOKUP(C279,'HERD Expenditures, 2007-2016'!$C$2:$N$630,9,FALSE)</f>
        <v>162658</v>
      </c>
      <c r="Z279" s="25">
        <f>VLOOKUP(C279,'HERD Expenditures, 2007-2016'!$C$2:$N$630,10,FALSE)</f>
        <v>155769</v>
      </c>
      <c r="AA279" s="25">
        <f>VLOOKUP(C279,'HERD Expenditures, 2007-2016'!$C$2:$N$630,11,FALSE)</f>
        <v>142742</v>
      </c>
      <c r="AB279" s="25">
        <f>VLOOKUP(C279,'HERD Expenditures, 2007-2016'!$C$2:$N$630,12,FALSE)</f>
        <v>144259</v>
      </c>
      <c r="AC279" s="45">
        <f t="shared" si="5"/>
        <v>4.4695652173913043</v>
      </c>
      <c r="AD279" s="21">
        <v>2559666</v>
      </c>
      <c r="AE279" s="21">
        <v>513002</v>
      </c>
    </row>
    <row r="280" spans="1:31" hidden="1" x14ac:dyDescent="0.25">
      <c r="A280" s="25" t="s">
        <v>35</v>
      </c>
      <c r="B280" s="25" t="s">
        <v>2</v>
      </c>
      <c r="C280" s="25" t="s">
        <v>460</v>
      </c>
      <c r="D280" s="25" t="s">
        <v>722</v>
      </c>
      <c r="E280" s="25">
        <v>672</v>
      </c>
      <c r="F280" s="25">
        <v>120</v>
      </c>
      <c r="G280" s="25">
        <v>552</v>
      </c>
      <c r="H280" s="25">
        <v>61</v>
      </c>
      <c r="I280" s="25">
        <v>637</v>
      </c>
      <c r="J280" s="25">
        <v>129</v>
      </c>
      <c r="K280" s="25">
        <v>508</v>
      </c>
      <c r="L280" s="25">
        <v>55</v>
      </c>
      <c r="M280" s="25">
        <v>641</v>
      </c>
      <c r="N280" s="25">
        <v>114</v>
      </c>
      <c r="O280" s="25">
        <v>527</v>
      </c>
      <c r="P280" s="25">
        <v>62</v>
      </c>
      <c r="Q280" s="25">
        <v>621</v>
      </c>
      <c r="R280" s="25">
        <v>103</v>
      </c>
      <c r="S280" s="25">
        <v>518</v>
      </c>
      <c r="T280" s="25">
        <v>63</v>
      </c>
      <c r="U280" s="25">
        <v>661</v>
      </c>
      <c r="V280" s="25">
        <v>121</v>
      </c>
      <c r="W280" s="25">
        <v>540</v>
      </c>
      <c r="X280" s="25">
        <f>VLOOKUP(C280,'HERD Expenditures, 2007-2016'!$C$2:$N$630,8,FALSE)</f>
        <v>32576</v>
      </c>
      <c r="Y280" s="25">
        <f>VLOOKUP(C280,'HERD Expenditures, 2007-2016'!$C$2:$N$630,9,FALSE)</f>
        <v>36722</v>
      </c>
      <c r="Z280" s="25">
        <f>VLOOKUP(C280,'HERD Expenditures, 2007-2016'!$C$2:$N$630,10,FALSE)</f>
        <v>31356</v>
      </c>
      <c r="AA280" s="25">
        <f>VLOOKUP(C280,'HERD Expenditures, 2007-2016'!$C$2:$N$630,11,FALSE)</f>
        <v>34336</v>
      </c>
      <c r="AB280" s="25">
        <f>VLOOKUP(C280,'HERD Expenditures, 2007-2016'!$C$2:$N$630,12,FALSE)</f>
        <v>29826</v>
      </c>
      <c r="AC280" s="45">
        <f t="shared" si="5"/>
        <v>4.4628099173553721</v>
      </c>
      <c r="AD280" s="21" t="e">
        <v>#N/A</v>
      </c>
      <c r="AE280" s="21">
        <v>2239817</v>
      </c>
    </row>
    <row r="281" spans="1:31" x14ac:dyDescent="0.25">
      <c r="A281" s="25" t="s">
        <v>32</v>
      </c>
      <c r="B281" s="25" t="s">
        <v>5</v>
      </c>
      <c r="C281" s="25" t="s">
        <v>543</v>
      </c>
      <c r="D281" s="25" t="s">
        <v>743</v>
      </c>
      <c r="E281" s="25">
        <v>2350</v>
      </c>
      <c r="F281" s="25">
        <v>459</v>
      </c>
      <c r="G281" s="25">
        <v>1891</v>
      </c>
      <c r="H281" s="25">
        <v>305</v>
      </c>
      <c r="I281" s="25">
        <v>2687</v>
      </c>
      <c r="J281" s="25">
        <v>489</v>
      </c>
      <c r="K281" s="25">
        <v>2198</v>
      </c>
      <c r="L281" s="25">
        <v>139</v>
      </c>
      <c r="M281" s="25">
        <v>1631</v>
      </c>
      <c r="N281" s="25">
        <v>308</v>
      </c>
      <c r="O281" s="25">
        <v>1323</v>
      </c>
      <c r="P281" s="25">
        <v>179</v>
      </c>
      <c r="Q281" s="25">
        <v>1528</v>
      </c>
      <c r="R281" s="25">
        <v>282</v>
      </c>
      <c r="S281" s="25">
        <v>1246</v>
      </c>
      <c r="T281" s="25">
        <v>172</v>
      </c>
      <c r="U281" s="25">
        <v>1617</v>
      </c>
      <c r="V281" s="25">
        <v>297</v>
      </c>
      <c r="W281" s="25">
        <v>1320</v>
      </c>
      <c r="X281" s="25">
        <f>VLOOKUP(C281,'HERD Expenditures, 2007-2016'!$C$2:$N$630,8,FALSE)</f>
        <v>180888</v>
      </c>
      <c r="Y281" s="25">
        <f>VLOOKUP(C281,'HERD Expenditures, 2007-2016'!$C$2:$N$630,9,FALSE)</f>
        <v>180198</v>
      </c>
      <c r="Z281" s="25">
        <f>VLOOKUP(C281,'HERD Expenditures, 2007-2016'!$C$2:$N$630,10,FALSE)</f>
        <v>178014</v>
      </c>
      <c r="AA281" s="25">
        <f>VLOOKUP(C281,'HERD Expenditures, 2007-2016'!$C$2:$N$630,11,FALSE)</f>
        <v>173506</v>
      </c>
      <c r="AB281" s="25">
        <f>VLOOKUP(C281,'HERD Expenditures, 2007-2016'!$C$2:$N$630,12,FALSE)</f>
        <v>179541</v>
      </c>
      <c r="AC281" s="45">
        <f t="shared" si="5"/>
        <v>4.4444444444444446</v>
      </c>
      <c r="AD281" s="21">
        <v>8123112</v>
      </c>
      <c r="AE281" s="21">
        <v>7998994</v>
      </c>
    </row>
    <row r="282" spans="1:31" hidden="1" x14ac:dyDescent="0.25">
      <c r="A282" s="25" t="s">
        <v>23</v>
      </c>
      <c r="B282" s="25" t="s">
        <v>2</v>
      </c>
      <c r="C282" s="25" t="s">
        <v>263</v>
      </c>
      <c r="D282" s="25" t="s">
        <v>716</v>
      </c>
      <c r="E282" s="25">
        <v>159</v>
      </c>
      <c r="F282" s="25">
        <v>20</v>
      </c>
      <c r="G282" s="25">
        <v>139</v>
      </c>
      <c r="H282" s="25">
        <v>0</v>
      </c>
      <c r="I282" s="25">
        <v>143</v>
      </c>
      <c r="J282" s="25">
        <v>19</v>
      </c>
      <c r="K282" s="25">
        <v>124</v>
      </c>
      <c r="L282" s="25">
        <v>0</v>
      </c>
      <c r="M282" s="25">
        <v>149</v>
      </c>
      <c r="N282" s="25">
        <v>20</v>
      </c>
      <c r="O282" s="25">
        <v>129</v>
      </c>
      <c r="P282" s="25">
        <v>0</v>
      </c>
      <c r="Q282" s="25">
        <v>174</v>
      </c>
      <c r="R282" s="25">
        <v>25</v>
      </c>
      <c r="S282" s="25">
        <v>149</v>
      </c>
      <c r="T282" s="25">
        <v>0</v>
      </c>
      <c r="U282" s="25">
        <v>152</v>
      </c>
      <c r="V282" s="25">
        <v>28</v>
      </c>
      <c r="W282" s="25">
        <v>124</v>
      </c>
      <c r="X282" s="25">
        <f>VLOOKUP(C282,'HERD Expenditures, 2007-2016'!$C$2:$N$630,8,FALSE)</f>
        <v>4214</v>
      </c>
      <c r="Y282" s="25">
        <f>VLOOKUP(C282,'HERD Expenditures, 2007-2016'!$C$2:$N$630,9,FALSE)</f>
        <v>3611</v>
      </c>
      <c r="Z282" s="25">
        <f>VLOOKUP(C282,'HERD Expenditures, 2007-2016'!$C$2:$N$630,10,FALSE)</f>
        <v>4373</v>
      </c>
      <c r="AA282" s="25">
        <f>VLOOKUP(C282,'HERD Expenditures, 2007-2016'!$C$2:$N$630,11,FALSE)</f>
        <v>4647</v>
      </c>
      <c r="AB282" s="25">
        <f>VLOOKUP(C282,'HERD Expenditures, 2007-2016'!$C$2:$N$630,12,FALSE)</f>
        <v>5359</v>
      </c>
      <c r="AC282" s="45">
        <f t="shared" si="5"/>
        <v>4.4285714285714288</v>
      </c>
      <c r="AD282" s="21">
        <v>2563343</v>
      </c>
      <c r="AE282" s="21">
        <v>3558619</v>
      </c>
    </row>
    <row r="283" spans="1:31" hidden="1" x14ac:dyDescent="0.25">
      <c r="A283" s="25" t="s">
        <v>30</v>
      </c>
      <c r="B283" s="25" t="s">
        <v>5</v>
      </c>
      <c r="C283" s="25" t="s">
        <v>160</v>
      </c>
      <c r="D283" s="25" t="s">
        <v>923</v>
      </c>
      <c r="E283" s="25">
        <v>109</v>
      </c>
      <c r="F283" s="25">
        <v>18</v>
      </c>
      <c r="G283" s="25">
        <v>91</v>
      </c>
      <c r="H283" s="25">
        <v>2</v>
      </c>
      <c r="I283" s="25">
        <v>88</v>
      </c>
      <c r="J283" s="25">
        <v>14</v>
      </c>
      <c r="K283" s="25">
        <v>74</v>
      </c>
      <c r="L283" s="25">
        <v>2</v>
      </c>
      <c r="M283" s="25">
        <v>80</v>
      </c>
      <c r="N283" s="25">
        <v>19</v>
      </c>
      <c r="O283" s="25">
        <v>61</v>
      </c>
      <c r="P283" s="25">
        <v>1</v>
      </c>
      <c r="Q283" s="25">
        <v>84</v>
      </c>
      <c r="R283" s="25">
        <v>18</v>
      </c>
      <c r="S283" s="25">
        <v>66</v>
      </c>
      <c r="T283" s="25">
        <v>1</v>
      </c>
      <c r="U283" s="25">
        <v>76</v>
      </c>
      <c r="V283" s="25">
        <v>14</v>
      </c>
      <c r="W283" s="25">
        <v>62</v>
      </c>
      <c r="X283" s="25">
        <f>VLOOKUP(C283,'HERD Expenditures, 2007-2016'!$C$2:$N$630,8,FALSE)</f>
        <v>1857</v>
      </c>
      <c r="Y283" s="25">
        <f>VLOOKUP(C283,'HERD Expenditures, 2007-2016'!$C$2:$N$630,9,FALSE)</f>
        <v>1238</v>
      </c>
      <c r="Z283" s="25">
        <f>VLOOKUP(C283,'HERD Expenditures, 2007-2016'!$C$2:$N$630,10,FALSE)</f>
        <v>1436</v>
      </c>
      <c r="AA283" s="25">
        <f>VLOOKUP(C283,'HERD Expenditures, 2007-2016'!$C$2:$N$630,11,FALSE)</f>
        <v>1541</v>
      </c>
      <c r="AB283" s="25">
        <f>VLOOKUP(C283,'HERD Expenditures, 2007-2016'!$C$2:$N$630,12,FALSE)</f>
        <v>1763</v>
      </c>
      <c r="AC283" s="45">
        <f t="shared" si="5"/>
        <v>4.4285714285714288</v>
      </c>
      <c r="AD283" s="21">
        <v>8123112</v>
      </c>
      <c r="AE283" s="21">
        <v>7998994</v>
      </c>
    </row>
    <row r="284" spans="1:31" hidden="1" x14ac:dyDescent="0.25">
      <c r="A284" s="25" t="s">
        <v>32</v>
      </c>
      <c r="B284" s="25" t="s">
        <v>5</v>
      </c>
      <c r="C284" s="25" t="s">
        <v>244</v>
      </c>
      <c r="D284" s="25" t="s">
        <v>906</v>
      </c>
      <c r="E284" s="25">
        <v>165</v>
      </c>
      <c r="F284" s="25">
        <v>22</v>
      </c>
      <c r="G284" s="25">
        <v>143</v>
      </c>
      <c r="H284" s="25">
        <v>0</v>
      </c>
      <c r="I284" s="25">
        <v>176</v>
      </c>
      <c r="J284" s="25">
        <v>26</v>
      </c>
      <c r="K284" s="25">
        <v>150</v>
      </c>
      <c r="L284" s="25">
        <v>0</v>
      </c>
      <c r="M284" s="25">
        <v>201</v>
      </c>
      <c r="N284" s="25">
        <v>39</v>
      </c>
      <c r="O284" s="25">
        <v>162</v>
      </c>
      <c r="P284" s="25">
        <v>0</v>
      </c>
      <c r="Q284" s="25">
        <v>122</v>
      </c>
      <c r="R284" s="25">
        <v>26</v>
      </c>
      <c r="S284" s="25">
        <v>96</v>
      </c>
      <c r="T284" s="25">
        <v>0</v>
      </c>
      <c r="U284" s="25">
        <v>141</v>
      </c>
      <c r="V284" s="25">
        <v>26</v>
      </c>
      <c r="W284" s="25">
        <v>115</v>
      </c>
      <c r="X284" s="25">
        <f>VLOOKUP(C284,'HERD Expenditures, 2007-2016'!$C$2:$N$630,8,FALSE)</f>
        <v>6937</v>
      </c>
      <c r="Y284" s="25">
        <f>VLOOKUP(C284,'HERD Expenditures, 2007-2016'!$C$2:$N$630,9,FALSE)</f>
        <v>5510</v>
      </c>
      <c r="Z284" s="25">
        <f>VLOOKUP(C284,'HERD Expenditures, 2007-2016'!$C$2:$N$630,10,FALSE)</f>
        <v>5407</v>
      </c>
      <c r="AA284" s="25">
        <f>VLOOKUP(C284,'HERD Expenditures, 2007-2016'!$C$2:$N$630,11,FALSE)</f>
        <v>4513</v>
      </c>
      <c r="AB284" s="25">
        <f>VLOOKUP(C284,'HERD Expenditures, 2007-2016'!$C$2:$N$630,12,FALSE)</f>
        <v>4048</v>
      </c>
      <c r="AC284" s="45">
        <f t="shared" si="5"/>
        <v>4.4230769230769234</v>
      </c>
      <c r="AD284" s="21">
        <v>126500</v>
      </c>
      <c r="AE284" s="21">
        <v>7777990</v>
      </c>
    </row>
    <row r="285" spans="1:31" hidden="1" x14ac:dyDescent="0.25">
      <c r="A285" s="25" t="s">
        <v>32</v>
      </c>
      <c r="B285" s="25" t="s">
        <v>5</v>
      </c>
      <c r="C285" s="25" t="s">
        <v>237</v>
      </c>
      <c r="D285" s="25" t="s">
        <v>907</v>
      </c>
      <c r="E285" s="25">
        <v>109</v>
      </c>
      <c r="F285" s="25">
        <v>45</v>
      </c>
      <c r="G285" s="25">
        <v>64</v>
      </c>
      <c r="H285" s="25">
        <v>4</v>
      </c>
      <c r="I285" s="25">
        <v>99</v>
      </c>
      <c r="J285" s="25">
        <v>45</v>
      </c>
      <c r="K285" s="25">
        <v>54</v>
      </c>
      <c r="L285" s="25">
        <v>2</v>
      </c>
      <c r="M285" s="25">
        <v>124</v>
      </c>
      <c r="N285" s="25">
        <v>22</v>
      </c>
      <c r="O285" s="25">
        <v>102</v>
      </c>
      <c r="P285" s="25">
        <v>2</v>
      </c>
      <c r="Q285" s="25">
        <v>138</v>
      </c>
      <c r="R285" s="25">
        <v>24</v>
      </c>
      <c r="S285" s="25">
        <v>114</v>
      </c>
      <c r="T285" s="25">
        <v>2</v>
      </c>
      <c r="U285" s="25">
        <v>135</v>
      </c>
      <c r="V285" s="25">
        <v>25</v>
      </c>
      <c r="W285" s="25">
        <v>110</v>
      </c>
      <c r="X285" s="25">
        <f>VLOOKUP(C285,'HERD Expenditures, 2007-2016'!$C$2:$N$630,8,FALSE)</f>
        <v>3589</v>
      </c>
      <c r="Y285" s="25">
        <f>VLOOKUP(C285,'HERD Expenditures, 2007-2016'!$C$2:$N$630,9,FALSE)</f>
        <v>2605</v>
      </c>
      <c r="Z285" s="25">
        <f>VLOOKUP(C285,'HERD Expenditures, 2007-2016'!$C$2:$N$630,10,FALSE)</f>
        <v>2447</v>
      </c>
      <c r="AA285" s="25">
        <f>VLOOKUP(C285,'HERD Expenditures, 2007-2016'!$C$2:$N$630,11,FALSE)</f>
        <v>2824</v>
      </c>
      <c r="AB285" s="25">
        <f>VLOOKUP(C285,'HERD Expenditures, 2007-2016'!$C$2:$N$630,12,FALSE)</f>
        <v>2783</v>
      </c>
      <c r="AC285" s="45">
        <f t="shared" si="5"/>
        <v>4.4000000000000004</v>
      </c>
      <c r="AD285" s="21">
        <v>51459</v>
      </c>
      <c r="AE285" s="21">
        <v>3198718</v>
      </c>
    </row>
    <row r="286" spans="1:31" x14ac:dyDescent="0.25">
      <c r="A286" s="25" t="s">
        <v>486</v>
      </c>
      <c r="B286" s="25" t="s">
        <v>5</v>
      </c>
      <c r="C286" s="25" t="s">
        <v>653</v>
      </c>
      <c r="D286" s="25" t="s">
        <v>713</v>
      </c>
      <c r="E286" s="25">
        <v>8937</v>
      </c>
      <c r="F286" s="25">
        <v>1855</v>
      </c>
      <c r="G286" s="25">
        <v>7082</v>
      </c>
      <c r="H286" s="25">
        <v>559</v>
      </c>
      <c r="I286" s="25">
        <v>8346</v>
      </c>
      <c r="J286" s="25">
        <v>1815</v>
      </c>
      <c r="K286" s="25">
        <v>6531</v>
      </c>
      <c r="L286" s="25">
        <v>539</v>
      </c>
      <c r="M286" s="25">
        <v>8040</v>
      </c>
      <c r="N286" s="25">
        <v>1787</v>
      </c>
      <c r="O286" s="25">
        <v>6253</v>
      </c>
      <c r="P286" s="25">
        <v>591</v>
      </c>
      <c r="Q286" s="25">
        <v>8036</v>
      </c>
      <c r="R286" s="25">
        <v>1699</v>
      </c>
      <c r="S286" s="25">
        <v>6337</v>
      </c>
      <c r="T286" s="25">
        <v>610</v>
      </c>
      <c r="U286" s="25">
        <v>7884</v>
      </c>
      <c r="V286" s="25">
        <v>1464</v>
      </c>
      <c r="W286" s="25">
        <v>6420</v>
      </c>
      <c r="X286" s="25">
        <f>VLOOKUP(C286,'HERD Expenditures, 2007-2016'!$C$2:$N$630,8,FALSE)</f>
        <v>625365</v>
      </c>
      <c r="Y286" s="25">
        <f>VLOOKUP(C286,'HERD Expenditures, 2007-2016'!$C$2:$N$630,9,FALSE)</f>
        <v>629466</v>
      </c>
      <c r="Z286" s="25">
        <f>VLOOKUP(C286,'HERD Expenditures, 2007-2016'!$C$2:$N$630,10,FALSE)</f>
        <v>588088</v>
      </c>
      <c r="AA286" s="25">
        <f>VLOOKUP(C286,'HERD Expenditures, 2007-2016'!$C$2:$N$630,11,FALSE)</f>
        <v>606219</v>
      </c>
      <c r="AB286" s="25">
        <f>VLOOKUP(C286,'HERD Expenditures, 2007-2016'!$C$2:$N$630,12,FALSE)</f>
        <v>604464</v>
      </c>
      <c r="AC286" s="45">
        <f t="shared" si="5"/>
        <v>4.3852459016393439</v>
      </c>
      <c r="AD286" s="21">
        <v>2421578</v>
      </c>
      <c r="AE286" s="21">
        <v>3167329</v>
      </c>
    </row>
    <row r="287" spans="1:31" hidden="1" x14ac:dyDescent="0.25">
      <c r="A287" s="25" t="s">
        <v>30</v>
      </c>
      <c r="B287" s="25" t="s">
        <v>2</v>
      </c>
      <c r="C287" s="25" t="s">
        <v>175</v>
      </c>
      <c r="D287" s="25" t="s">
        <v>722</v>
      </c>
      <c r="E287" s="25">
        <v>123</v>
      </c>
      <c r="F287" s="25">
        <v>32</v>
      </c>
      <c r="G287" s="25">
        <v>91</v>
      </c>
      <c r="H287" s="25">
        <v>4</v>
      </c>
      <c r="I287" s="25">
        <v>149</v>
      </c>
      <c r="J287" s="25">
        <v>28</v>
      </c>
      <c r="K287" s="25">
        <v>121</v>
      </c>
      <c r="L287" s="25">
        <v>4</v>
      </c>
      <c r="M287" s="25">
        <v>157</v>
      </c>
      <c r="N287" s="25">
        <v>24</v>
      </c>
      <c r="O287" s="25">
        <v>133</v>
      </c>
      <c r="P287" s="25">
        <v>3</v>
      </c>
      <c r="Q287" s="25">
        <v>170</v>
      </c>
      <c r="R287" s="25">
        <v>29</v>
      </c>
      <c r="S287" s="25">
        <v>141</v>
      </c>
      <c r="T287" s="25">
        <v>3</v>
      </c>
      <c r="U287" s="25">
        <v>86</v>
      </c>
      <c r="V287" s="25">
        <v>16</v>
      </c>
      <c r="W287" s="25">
        <v>70</v>
      </c>
      <c r="X287" s="25">
        <f>VLOOKUP(C287,'HERD Expenditures, 2007-2016'!$C$2:$N$630,8,FALSE)</f>
        <v>2111</v>
      </c>
      <c r="Y287" s="25">
        <f>VLOOKUP(C287,'HERD Expenditures, 2007-2016'!$C$2:$N$630,9,FALSE)</f>
        <v>1088</v>
      </c>
      <c r="Z287" s="25">
        <f>VLOOKUP(C287,'HERD Expenditures, 2007-2016'!$C$2:$N$630,10,FALSE)</f>
        <v>1415</v>
      </c>
      <c r="AA287" s="25">
        <f>VLOOKUP(C287,'HERD Expenditures, 2007-2016'!$C$2:$N$630,11,FALSE)</f>
        <v>1678</v>
      </c>
      <c r="AB287" s="25">
        <f>VLOOKUP(C287,'HERD Expenditures, 2007-2016'!$C$2:$N$630,12,FALSE)</f>
        <v>3041</v>
      </c>
      <c r="AC287" s="45">
        <f t="shared" si="5"/>
        <v>4.375</v>
      </c>
      <c r="AD287" s="21">
        <v>5456991</v>
      </c>
      <c r="AE287" s="21">
        <v>14325377</v>
      </c>
    </row>
    <row r="288" spans="1:31" x14ac:dyDescent="0.25">
      <c r="A288" s="25" t="s">
        <v>70</v>
      </c>
      <c r="B288" s="25" t="s">
        <v>5</v>
      </c>
      <c r="C288" s="25" t="s">
        <v>632</v>
      </c>
      <c r="D288" s="22" t="s">
        <v>909</v>
      </c>
      <c r="E288" s="25">
        <v>5560</v>
      </c>
      <c r="F288" s="25">
        <v>1045</v>
      </c>
      <c r="G288" s="25">
        <v>4515</v>
      </c>
      <c r="H288" s="25">
        <v>160</v>
      </c>
      <c r="I288" s="25">
        <v>5678</v>
      </c>
      <c r="J288" s="25">
        <v>998</v>
      </c>
      <c r="K288" s="25">
        <v>4680</v>
      </c>
      <c r="L288" s="25">
        <v>161</v>
      </c>
      <c r="M288" s="25">
        <v>5551</v>
      </c>
      <c r="N288" s="25">
        <v>980</v>
      </c>
      <c r="O288" s="25">
        <v>4571</v>
      </c>
      <c r="P288" s="25">
        <v>159</v>
      </c>
      <c r="Q288" s="25">
        <v>5347</v>
      </c>
      <c r="R288" s="25">
        <v>997</v>
      </c>
      <c r="S288" s="25">
        <v>4350</v>
      </c>
      <c r="T288" s="25">
        <v>220</v>
      </c>
      <c r="U288" s="25">
        <v>5383</v>
      </c>
      <c r="V288" s="25">
        <v>1002</v>
      </c>
      <c r="W288" s="25">
        <v>4381</v>
      </c>
      <c r="X288" s="25">
        <f>VLOOKUP(C288,'HERD Expenditures, 2007-2016'!$C$2:$N$630,8,FALSE)</f>
        <v>335930</v>
      </c>
      <c r="Y288" s="25">
        <f>VLOOKUP(C288,'HERD Expenditures, 2007-2016'!$C$2:$N$630,9,FALSE)</f>
        <v>341082</v>
      </c>
      <c r="Z288" s="25">
        <f>VLOOKUP(C288,'HERD Expenditures, 2007-2016'!$C$2:$N$630,10,FALSE)</f>
        <v>326414</v>
      </c>
      <c r="AA288" s="25">
        <f>VLOOKUP(C288,'HERD Expenditures, 2007-2016'!$C$2:$N$630,11,FALSE)</f>
        <v>333134</v>
      </c>
      <c r="AB288" s="25">
        <f>VLOOKUP(C288,'HERD Expenditures, 2007-2016'!$C$2:$N$630,12,FALSE)</f>
        <v>334082</v>
      </c>
      <c r="AC288" s="45">
        <f t="shared" si="5"/>
        <v>4.3722554890219563</v>
      </c>
      <c r="AD288" s="21">
        <v>73743</v>
      </c>
      <c r="AE288" s="21">
        <v>2602408</v>
      </c>
    </row>
    <row r="289" spans="1:31" hidden="1" x14ac:dyDescent="0.25">
      <c r="A289" s="25" t="s">
        <v>111</v>
      </c>
      <c r="B289" s="25" t="s">
        <v>5</v>
      </c>
      <c r="C289" s="25" t="s">
        <v>459</v>
      </c>
      <c r="D289" s="25" t="s">
        <v>838</v>
      </c>
      <c r="E289" s="25">
        <v>787</v>
      </c>
      <c r="F289" s="25">
        <v>94</v>
      </c>
      <c r="G289" s="25">
        <v>693</v>
      </c>
      <c r="H289" s="25">
        <v>9</v>
      </c>
      <c r="I289" s="25">
        <v>765</v>
      </c>
      <c r="J289" s="25">
        <v>112</v>
      </c>
      <c r="K289" s="25">
        <v>653</v>
      </c>
      <c r="L289" s="25">
        <v>13</v>
      </c>
      <c r="M289" s="25">
        <v>788</v>
      </c>
      <c r="N289" s="25">
        <v>104</v>
      </c>
      <c r="O289" s="25">
        <v>684</v>
      </c>
      <c r="P289" s="25">
        <v>13</v>
      </c>
      <c r="Q289" s="25">
        <v>646</v>
      </c>
      <c r="R289" s="25">
        <v>106</v>
      </c>
      <c r="S289" s="25">
        <v>540</v>
      </c>
      <c r="T289" s="25">
        <v>17</v>
      </c>
      <c r="U289" s="25">
        <v>650</v>
      </c>
      <c r="V289" s="25">
        <v>121</v>
      </c>
      <c r="W289" s="25">
        <v>529</v>
      </c>
      <c r="X289" s="25">
        <f>VLOOKUP(C289,'HERD Expenditures, 2007-2016'!$C$2:$N$630,8,FALSE)</f>
        <v>21530</v>
      </c>
      <c r="Y289" s="25">
        <f>VLOOKUP(C289,'HERD Expenditures, 2007-2016'!$C$2:$N$630,9,FALSE)</f>
        <v>21383</v>
      </c>
      <c r="Z289" s="25">
        <f>VLOOKUP(C289,'HERD Expenditures, 2007-2016'!$C$2:$N$630,10,FALSE)</f>
        <v>21904</v>
      </c>
      <c r="AA289" s="25">
        <f>VLOOKUP(C289,'HERD Expenditures, 2007-2016'!$C$2:$N$630,11,FALSE)</f>
        <v>27550</v>
      </c>
      <c r="AB289" s="25">
        <f>VLOOKUP(C289,'HERD Expenditures, 2007-2016'!$C$2:$N$630,12,FALSE)</f>
        <v>27528</v>
      </c>
      <c r="AC289" s="45">
        <f t="shared" si="5"/>
        <v>4.3719008264462813</v>
      </c>
      <c r="AD289" s="21">
        <v>57912</v>
      </c>
      <c r="AE289" s="21">
        <v>1579477</v>
      </c>
    </row>
    <row r="290" spans="1:31" x14ac:dyDescent="0.25">
      <c r="A290" s="25" t="s">
        <v>23</v>
      </c>
      <c r="B290" s="25" t="s">
        <v>2</v>
      </c>
      <c r="C290" s="25" t="s">
        <v>487</v>
      </c>
      <c r="D290" s="25" t="s">
        <v>716</v>
      </c>
      <c r="E290" s="25">
        <v>959</v>
      </c>
      <c r="F290" s="25">
        <v>177</v>
      </c>
      <c r="G290" s="25">
        <v>782</v>
      </c>
      <c r="H290" s="25">
        <v>53</v>
      </c>
      <c r="I290" s="25">
        <v>1009</v>
      </c>
      <c r="J290" s="25">
        <v>175</v>
      </c>
      <c r="K290" s="25">
        <v>834</v>
      </c>
      <c r="L290" s="25">
        <v>53</v>
      </c>
      <c r="M290" s="25">
        <v>854</v>
      </c>
      <c r="N290" s="25">
        <v>158</v>
      </c>
      <c r="O290" s="25">
        <v>696</v>
      </c>
      <c r="P290" s="25">
        <v>49</v>
      </c>
      <c r="Q290" s="25">
        <v>622</v>
      </c>
      <c r="R290" s="25">
        <v>94</v>
      </c>
      <c r="S290" s="25">
        <v>528</v>
      </c>
      <c r="T290" s="25">
        <v>68</v>
      </c>
      <c r="U290" s="25">
        <v>938</v>
      </c>
      <c r="V290" s="25">
        <v>175</v>
      </c>
      <c r="W290" s="25">
        <v>763</v>
      </c>
      <c r="X290" s="25">
        <f>VLOOKUP(C290,'HERD Expenditures, 2007-2016'!$C$2:$N$630,8,FALSE)</f>
        <v>84072</v>
      </c>
      <c r="Y290" s="25">
        <f>VLOOKUP(C290,'HERD Expenditures, 2007-2016'!$C$2:$N$630,9,FALSE)</f>
        <v>78236</v>
      </c>
      <c r="Z290" s="25">
        <f>VLOOKUP(C290,'HERD Expenditures, 2007-2016'!$C$2:$N$630,10,FALSE)</f>
        <v>76733</v>
      </c>
      <c r="AA290" s="25">
        <f>VLOOKUP(C290,'HERD Expenditures, 2007-2016'!$C$2:$N$630,11,FALSE)</f>
        <v>84653</v>
      </c>
      <c r="AB290" s="25">
        <f>VLOOKUP(C290,'HERD Expenditures, 2007-2016'!$C$2:$N$630,12,FALSE)</f>
        <v>88943</v>
      </c>
      <c r="AC290" s="45">
        <f t="shared" si="5"/>
        <v>4.3600000000000003</v>
      </c>
      <c r="AD290" s="21">
        <v>1118924</v>
      </c>
      <c r="AE290" s="21">
        <v>14325377</v>
      </c>
    </row>
    <row r="291" spans="1:31" hidden="1" x14ac:dyDescent="0.25">
      <c r="A291" s="25" t="s">
        <v>6</v>
      </c>
      <c r="B291" s="25" t="s">
        <v>2</v>
      </c>
      <c r="C291" s="25" t="s">
        <v>258</v>
      </c>
      <c r="D291" s="25" t="s">
        <v>771</v>
      </c>
      <c r="E291" s="25">
        <v>136</v>
      </c>
      <c r="F291" s="25">
        <v>27</v>
      </c>
      <c r="G291" s="25">
        <v>109</v>
      </c>
      <c r="H291" s="25">
        <v>0</v>
      </c>
      <c r="I291" s="25">
        <v>136</v>
      </c>
      <c r="J291" s="25">
        <v>27</v>
      </c>
      <c r="K291" s="25">
        <v>109</v>
      </c>
      <c r="L291" s="25">
        <v>0</v>
      </c>
      <c r="M291" s="25">
        <v>165</v>
      </c>
      <c r="N291" s="25">
        <v>19</v>
      </c>
      <c r="O291" s="25">
        <v>146</v>
      </c>
      <c r="P291" s="25">
        <v>0</v>
      </c>
      <c r="Q291" s="25">
        <v>137</v>
      </c>
      <c r="R291" s="25">
        <v>23</v>
      </c>
      <c r="S291" s="25">
        <v>114</v>
      </c>
      <c r="T291" s="25">
        <v>0</v>
      </c>
      <c r="U291" s="25">
        <v>150</v>
      </c>
      <c r="V291" s="25">
        <v>28</v>
      </c>
      <c r="W291" s="25">
        <v>122</v>
      </c>
      <c r="X291" s="25">
        <f>VLOOKUP(C291,'HERD Expenditures, 2007-2016'!$C$2:$N$630,8,FALSE)</f>
        <v>2596</v>
      </c>
      <c r="Y291" s="25">
        <f>VLOOKUP(C291,'HERD Expenditures, 2007-2016'!$C$2:$N$630,9,FALSE)</f>
        <v>2186</v>
      </c>
      <c r="Z291" s="25">
        <f>VLOOKUP(C291,'HERD Expenditures, 2007-2016'!$C$2:$N$630,10,FALSE)</f>
        <v>2558</v>
      </c>
      <c r="AA291" s="25">
        <f>VLOOKUP(C291,'HERD Expenditures, 2007-2016'!$C$2:$N$630,11,FALSE)</f>
        <v>2348</v>
      </c>
      <c r="AB291" s="25">
        <f>VLOOKUP(C291,'HERD Expenditures, 2007-2016'!$C$2:$N$630,12,FALSE)</f>
        <v>2441</v>
      </c>
      <c r="AC291" s="45">
        <f t="shared" si="5"/>
        <v>4.3571428571428568</v>
      </c>
      <c r="AD291" s="21">
        <v>179215</v>
      </c>
      <c r="AE291" s="21">
        <v>1129965</v>
      </c>
    </row>
    <row r="292" spans="1:31" x14ac:dyDescent="0.25">
      <c r="A292" s="25" t="s">
        <v>32</v>
      </c>
      <c r="B292" s="25" t="s">
        <v>5</v>
      </c>
      <c r="C292" s="25" t="s">
        <v>505</v>
      </c>
      <c r="D292" s="25" t="s">
        <v>751</v>
      </c>
      <c r="E292" s="25">
        <v>692</v>
      </c>
      <c r="F292" s="25">
        <v>156</v>
      </c>
      <c r="G292" s="25">
        <v>536</v>
      </c>
      <c r="H292" s="25">
        <v>146</v>
      </c>
      <c r="I292" s="25">
        <v>803</v>
      </c>
      <c r="J292" s="25">
        <v>150</v>
      </c>
      <c r="K292" s="25">
        <v>653</v>
      </c>
      <c r="L292" s="25">
        <v>178</v>
      </c>
      <c r="M292" s="25">
        <v>1046</v>
      </c>
      <c r="N292" s="25">
        <v>178</v>
      </c>
      <c r="O292" s="25">
        <v>868</v>
      </c>
      <c r="P292" s="25">
        <v>161</v>
      </c>
      <c r="Q292" s="25">
        <v>1372</v>
      </c>
      <c r="R292" s="25">
        <v>187</v>
      </c>
      <c r="S292" s="25">
        <v>1185</v>
      </c>
      <c r="T292" s="25">
        <v>166</v>
      </c>
      <c r="U292" s="25">
        <v>1157</v>
      </c>
      <c r="V292" s="25">
        <v>216</v>
      </c>
      <c r="W292" s="25">
        <v>941</v>
      </c>
      <c r="X292" s="25">
        <f>VLOOKUP(C292,'HERD Expenditures, 2007-2016'!$C$2:$N$630,8,FALSE)</f>
        <v>36664</v>
      </c>
      <c r="Y292" s="25">
        <f>VLOOKUP(C292,'HERD Expenditures, 2007-2016'!$C$2:$N$630,9,FALSE)</f>
        <v>37053</v>
      </c>
      <c r="Z292" s="25">
        <f>VLOOKUP(C292,'HERD Expenditures, 2007-2016'!$C$2:$N$630,10,FALSE)</f>
        <v>39265</v>
      </c>
      <c r="AA292" s="25">
        <f>VLOOKUP(C292,'HERD Expenditures, 2007-2016'!$C$2:$N$630,11,FALSE)</f>
        <v>47694</v>
      </c>
      <c r="AB292" s="25">
        <f>VLOOKUP(C292,'HERD Expenditures, 2007-2016'!$C$2:$N$630,12,FALSE)</f>
        <v>54298</v>
      </c>
      <c r="AC292" s="45">
        <f t="shared" si="5"/>
        <v>4.3564814814814818</v>
      </c>
      <c r="AD292" s="21">
        <v>258000</v>
      </c>
      <c r="AE292" s="21">
        <v>7998994</v>
      </c>
    </row>
    <row r="293" spans="1:31" hidden="1" x14ac:dyDescent="0.25">
      <c r="A293" s="25" t="s">
        <v>27</v>
      </c>
      <c r="B293" s="25" t="s">
        <v>2</v>
      </c>
      <c r="C293" s="25" t="s">
        <v>325</v>
      </c>
      <c r="D293" s="25" t="s">
        <v>711</v>
      </c>
      <c r="E293" s="25">
        <v>125</v>
      </c>
      <c r="F293" s="25">
        <v>29</v>
      </c>
      <c r="G293" s="25">
        <v>96</v>
      </c>
      <c r="H293" s="25">
        <v>2</v>
      </c>
      <c r="I293" s="25">
        <v>137</v>
      </c>
      <c r="J293" s="25">
        <v>27</v>
      </c>
      <c r="K293" s="25">
        <v>110</v>
      </c>
      <c r="L293" s="25">
        <v>3</v>
      </c>
      <c r="M293" s="25">
        <v>77</v>
      </c>
      <c r="N293" s="25">
        <v>15</v>
      </c>
      <c r="O293" s="25">
        <v>62</v>
      </c>
      <c r="P293" s="25">
        <v>8</v>
      </c>
      <c r="Q293" s="25">
        <v>131</v>
      </c>
      <c r="R293" s="25">
        <v>29</v>
      </c>
      <c r="S293" s="25">
        <v>102</v>
      </c>
      <c r="T293" s="25">
        <v>6</v>
      </c>
      <c r="U293" s="25">
        <v>246</v>
      </c>
      <c r="V293" s="25">
        <v>46</v>
      </c>
      <c r="W293" s="25">
        <v>200</v>
      </c>
      <c r="X293" s="25">
        <f>VLOOKUP(C293,'HERD Expenditures, 2007-2016'!$C$2:$N$630,8,FALSE)</f>
        <v>4275</v>
      </c>
      <c r="Y293" s="25">
        <f>VLOOKUP(C293,'HERD Expenditures, 2007-2016'!$C$2:$N$630,9,FALSE)</f>
        <v>4554</v>
      </c>
      <c r="Z293" s="25">
        <f>VLOOKUP(C293,'HERD Expenditures, 2007-2016'!$C$2:$N$630,10,FALSE)</f>
        <v>5146</v>
      </c>
      <c r="AA293" s="25">
        <f>VLOOKUP(C293,'HERD Expenditures, 2007-2016'!$C$2:$N$630,11,FALSE)</f>
        <v>4476</v>
      </c>
      <c r="AB293" s="25">
        <f>VLOOKUP(C293,'HERD Expenditures, 2007-2016'!$C$2:$N$630,12,FALSE)</f>
        <v>4734</v>
      </c>
      <c r="AC293" s="45">
        <f t="shared" si="5"/>
        <v>4.3478260869565215</v>
      </c>
      <c r="AD293" s="21">
        <v>403144</v>
      </c>
      <c r="AE293" s="21">
        <v>1370988</v>
      </c>
    </row>
    <row r="294" spans="1:31" hidden="1" x14ac:dyDescent="0.25">
      <c r="A294" s="25" t="s">
        <v>32</v>
      </c>
      <c r="B294" s="25" t="s">
        <v>5</v>
      </c>
      <c r="C294" s="25" t="s">
        <v>412</v>
      </c>
      <c r="D294" s="25" t="s">
        <v>743</v>
      </c>
      <c r="E294" s="25">
        <v>465</v>
      </c>
      <c r="F294" s="25">
        <v>65</v>
      </c>
      <c r="G294" s="25">
        <v>400</v>
      </c>
      <c r="H294" s="25">
        <v>0</v>
      </c>
      <c r="I294" s="25">
        <v>438</v>
      </c>
      <c r="J294" s="25">
        <v>74</v>
      </c>
      <c r="K294" s="25">
        <v>364</v>
      </c>
      <c r="L294" s="25">
        <v>0</v>
      </c>
      <c r="M294" s="25">
        <v>381</v>
      </c>
      <c r="N294" s="25">
        <v>84</v>
      </c>
      <c r="O294" s="25">
        <v>297</v>
      </c>
      <c r="P294" s="25">
        <v>0</v>
      </c>
      <c r="Q294" s="25">
        <v>392</v>
      </c>
      <c r="R294" s="25">
        <v>80</v>
      </c>
      <c r="S294" s="25">
        <v>312</v>
      </c>
      <c r="T294" s="25">
        <v>4</v>
      </c>
      <c r="U294" s="25">
        <v>431</v>
      </c>
      <c r="V294" s="25">
        <v>81</v>
      </c>
      <c r="W294" s="25">
        <v>350</v>
      </c>
      <c r="X294" s="25">
        <f>VLOOKUP(C294,'HERD Expenditures, 2007-2016'!$C$2:$N$630,8,FALSE)</f>
        <v>14552</v>
      </c>
      <c r="Y294" s="25">
        <f>VLOOKUP(C294,'HERD Expenditures, 2007-2016'!$C$2:$N$630,9,FALSE)</f>
        <v>13198</v>
      </c>
      <c r="Z294" s="25">
        <f>VLOOKUP(C294,'HERD Expenditures, 2007-2016'!$C$2:$N$630,10,FALSE)</f>
        <v>12292</v>
      </c>
      <c r="AA294" s="25">
        <f>VLOOKUP(C294,'HERD Expenditures, 2007-2016'!$C$2:$N$630,11,FALSE)</f>
        <v>13123</v>
      </c>
      <c r="AB294" s="25">
        <f>VLOOKUP(C294,'HERD Expenditures, 2007-2016'!$C$2:$N$630,12,FALSE)</f>
        <v>12616</v>
      </c>
      <c r="AC294" s="45">
        <f t="shared" si="5"/>
        <v>4.3209876543209873</v>
      </c>
      <c r="AD294" s="21">
        <v>2563343</v>
      </c>
      <c r="AE294" s="21">
        <v>3558619</v>
      </c>
    </row>
    <row r="295" spans="1:31" x14ac:dyDescent="0.25">
      <c r="A295" s="25" t="s">
        <v>23</v>
      </c>
      <c r="B295" s="25" t="s">
        <v>2</v>
      </c>
      <c r="C295" s="25" t="s">
        <v>642</v>
      </c>
      <c r="D295" s="25" t="s">
        <v>716</v>
      </c>
      <c r="E295" s="25">
        <v>4768</v>
      </c>
      <c r="F295" s="25">
        <v>1256</v>
      </c>
      <c r="G295" s="25">
        <v>3512</v>
      </c>
      <c r="H295" s="25">
        <v>813</v>
      </c>
      <c r="I295" s="25">
        <v>4664</v>
      </c>
      <c r="J295" s="25">
        <v>1037</v>
      </c>
      <c r="K295" s="25">
        <v>3627</v>
      </c>
      <c r="L295" s="25">
        <v>1206</v>
      </c>
      <c r="M295" s="25">
        <v>6712</v>
      </c>
      <c r="N295" s="25">
        <v>1148</v>
      </c>
      <c r="O295" s="25">
        <v>5564</v>
      </c>
      <c r="P295" s="25">
        <v>646</v>
      </c>
      <c r="Q295" s="25">
        <v>6950</v>
      </c>
      <c r="R295" s="25">
        <v>1138</v>
      </c>
      <c r="S295" s="25">
        <v>5812</v>
      </c>
      <c r="T295" s="25">
        <v>661</v>
      </c>
      <c r="U295" s="25">
        <v>6727</v>
      </c>
      <c r="V295" s="25">
        <v>1265</v>
      </c>
      <c r="W295" s="25">
        <v>5462</v>
      </c>
      <c r="X295" s="25">
        <f>VLOOKUP(C295,'HERD Expenditures, 2007-2016'!$C$2:$N$630,8,FALSE)</f>
        <v>458645</v>
      </c>
      <c r="Y295" s="25">
        <f>VLOOKUP(C295,'HERD Expenditures, 2007-2016'!$C$2:$N$630,9,FALSE)</f>
        <v>471909</v>
      </c>
      <c r="Z295" s="25">
        <f>VLOOKUP(C295,'HERD Expenditures, 2007-2016'!$C$2:$N$630,10,FALSE)</f>
        <v>523623</v>
      </c>
      <c r="AA295" s="25">
        <f>VLOOKUP(C295,'HERD Expenditures, 2007-2016'!$C$2:$N$630,11,FALSE)</f>
        <v>602041</v>
      </c>
      <c r="AB295" s="25">
        <f>VLOOKUP(C295,'HERD Expenditures, 2007-2016'!$C$2:$N$630,12,FALSE)</f>
        <v>809739</v>
      </c>
      <c r="AC295" s="45">
        <f t="shared" si="5"/>
        <v>4.3177865612648221</v>
      </c>
      <c r="AD295" s="21" t="e">
        <v>#N/A</v>
      </c>
      <c r="AE295" s="21">
        <v>2612314</v>
      </c>
    </row>
    <row r="296" spans="1:31" hidden="1" x14ac:dyDescent="0.25">
      <c r="A296" s="25" t="s">
        <v>35</v>
      </c>
      <c r="B296" s="25" t="s">
        <v>2</v>
      </c>
      <c r="C296" s="25" t="s">
        <v>264</v>
      </c>
      <c r="D296" s="25" t="s">
        <v>902</v>
      </c>
      <c r="E296" s="25">
        <v>188</v>
      </c>
      <c r="F296" s="25">
        <v>29</v>
      </c>
      <c r="G296" s="25">
        <v>159</v>
      </c>
      <c r="H296" s="25">
        <v>0</v>
      </c>
      <c r="I296" s="25">
        <v>208</v>
      </c>
      <c r="J296" s="25">
        <v>31</v>
      </c>
      <c r="K296" s="25">
        <v>177</v>
      </c>
      <c r="L296" s="25">
        <v>1</v>
      </c>
      <c r="M296" s="25">
        <v>164</v>
      </c>
      <c r="N296" s="25">
        <v>30</v>
      </c>
      <c r="O296" s="25">
        <v>134</v>
      </c>
      <c r="P296" s="25">
        <v>1</v>
      </c>
      <c r="Q296" s="25">
        <v>187</v>
      </c>
      <c r="R296" s="25">
        <v>24</v>
      </c>
      <c r="S296" s="25">
        <v>163</v>
      </c>
      <c r="T296" s="25">
        <v>0</v>
      </c>
      <c r="U296" s="25">
        <v>154</v>
      </c>
      <c r="V296" s="25">
        <v>29</v>
      </c>
      <c r="W296" s="25">
        <v>125</v>
      </c>
      <c r="X296" s="25">
        <f>VLOOKUP(C296,'HERD Expenditures, 2007-2016'!$C$2:$N$630,8,FALSE)</f>
        <v>2392</v>
      </c>
      <c r="Y296" s="25">
        <f>VLOOKUP(C296,'HERD Expenditures, 2007-2016'!$C$2:$N$630,9,FALSE)</f>
        <v>2860</v>
      </c>
      <c r="Z296" s="25">
        <f>VLOOKUP(C296,'HERD Expenditures, 2007-2016'!$C$2:$N$630,10,FALSE)</f>
        <v>1514</v>
      </c>
      <c r="AA296" s="25">
        <f>VLOOKUP(C296,'HERD Expenditures, 2007-2016'!$C$2:$N$630,11,FALSE)</f>
        <v>1499</v>
      </c>
      <c r="AB296" s="25">
        <f>VLOOKUP(C296,'HERD Expenditures, 2007-2016'!$C$2:$N$630,12,FALSE)</f>
        <v>2122</v>
      </c>
      <c r="AC296" s="45">
        <f t="shared" si="5"/>
        <v>4.3103448275862073</v>
      </c>
      <c r="AD296" s="21">
        <v>978967</v>
      </c>
      <c r="AE296" s="21">
        <v>1498727</v>
      </c>
    </row>
    <row r="297" spans="1:31" x14ac:dyDescent="0.25">
      <c r="A297" s="25" t="s">
        <v>32</v>
      </c>
      <c r="B297" s="25" t="s">
        <v>5</v>
      </c>
      <c r="C297" s="25" t="s">
        <v>607</v>
      </c>
      <c r="D297" s="25" t="s">
        <v>751</v>
      </c>
      <c r="E297" s="25">
        <v>3523</v>
      </c>
      <c r="F297" s="25">
        <v>648</v>
      </c>
      <c r="G297" s="25">
        <v>2875</v>
      </c>
      <c r="H297" s="25">
        <v>374</v>
      </c>
      <c r="I297" s="25">
        <v>3451</v>
      </c>
      <c r="J297" s="25">
        <v>877</v>
      </c>
      <c r="K297" s="25">
        <v>2574</v>
      </c>
      <c r="L297" s="25">
        <v>389</v>
      </c>
      <c r="M297" s="25">
        <v>3812</v>
      </c>
      <c r="N297" s="25">
        <v>985</v>
      </c>
      <c r="O297" s="25">
        <v>2827</v>
      </c>
      <c r="P297" s="25">
        <v>393</v>
      </c>
      <c r="Q297" s="25">
        <v>3798</v>
      </c>
      <c r="R297" s="25">
        <v>708</v>
      </c>
      <c r="S297" s="25">
        <v>3090</v>
      </c>
      <c r="T297" s="25">
        <v>390</v>
      </c>
      <c r="U297" s="25">
        <v>3825</v>
      </c>
      <c r="V297" s="25">
        <v>721</v>
      </c>
      <c r="W297" s="25">
        <v>3104</v>
      </c>
      <c r="X297" s="25">
        <f>VLOOKUP(C297,'HERD Expenditures, 2007-2016'!$C$2:$N$630,8,FALSE)</f>
        <v>621538</v>
      </c>
      <c r="Y297" s="25">
        <f>VLOOKUP(C297,'HERD Expenditures, 2007-2016'!$C$2:$N$630,9,FALSE)</f>
        <v>634132</v>
      </c>
      <c r="Z297" s="25">
        <f>VLOOKUP(C297,'HERD Expenditures, 2007-2016'!$C$2:$N$630,10,FALSE)</f>
        <v>585251</v>
      </c>
      <c r="AA297" s="25">
        <f>VLOOKUP(C297,'HERD Expenditures, 2007-2016'!$C$2:$N$630,11,FALSE)</f>
        <v>604376</v>
      </c>
      <c r="AB297" s="25">
        <f>VLOOKUP(C297,'HERD Expenditures, 2007-2016'!$C$2:$N$630,12,FALSE)</f>
        <v>621692</v>
      </c>
      <c r="AC297" s="45">
        <f t="shared" si="5"/>
        <v>4.3051317614424409</v>
      </c>
      <c r="AD297" s="21">
        <v>697430</v>
      </c>
      <c r="AE297" s="21">
        <v>14325377</v>
      </c>
    </row>
    <row r="298" spans="1:31" x14ac:dyDescent="0.25">
      <c r="A298" s="25" t="s">
        <v>27</v>
      </c>
      <c r="B298" s="25" t="s">
        <v>5</v>
      </c>
      <c r="C298" s="25" t="s">
        <v>675</v>
      </c>
      <c r="D298" s="25" t="s">
        <v>700</v>
      </c>
      <c r="E298" s="25">
        <v>12386</v>
      </c>
      <c r="F298" s="25">
        <v>1735</v>
      </c>
      <c r="G298" s="25">
        <v>10651</v>
      </c>
      <c r="H298" s="25">
        <v>1414</v>
      </c>
      <c r="I298" s="25">
        <v>11929</v>
      </c>
      <c r="J298" s="25">
        <v>1680</v>
      </c>
      <c r="K298" s="25">
        <v>10249</v>
      </c>
      <c r="L298" s="25">
        <v>1335</v>
      </c>
      <c r="M298" s="25">
        <v>11637</v>
      </c>
      <c r="N298" s="25">
        <v>1649</v>
      </c>
      <c r="O298" s="25">
        <v>9988</v>
      </c>
      <c r="P298" s="25">
        <v>1293</v>
      </c>
      <c r="Q298" s="25">
        <v>11547</v>
      </c>
      <c r="R298" s="25">
        <v>2101</v>
      </c>
      <c r="S298" s="25">
        <v>9446</v>
      </c>
      <c r="T298" s="25">
        <v>1293</v>
      </c>
      <c r="U298" s="25">
        <v>11748</v>
      </c>
      <c r="V298" s="25">
        <v>2216</v>
      </c>
      <c r="W298" s="25">
        <v>9532</v>
      </c>
      <c r="X298" s="25">
        <f>VLOOKUP(C298,'HERD Expenditures, 2007-2016'!$C$2:$N$630,8,FALSE)</f>
        <v>1003375</v>
      </c>
      <c r="Y298" s="25">
        <f>VLOOKUP(C298,'HERD Expenditures, 2007-2016'!$C$2:$N$630,9,FALSE)</f>
        <v>966659</v>
      </c>
      <c r="Z298" s="25">
        <f>VLOOKUP(C298,'HERD Expenditures, 2007-2016'!$C$2:$N$630,10,FALSE)</f>
        <v>948197</v>
      </c>
      <c r="AA298" s="25">
        <f>VLOOKUP(C298,'HERD Expenditures, 2007-2016'!$C$2:$N$630,11,FALSE)</f>
        <v>1021227</v>
      </c>
      <c r="AB298" s="25">
        <f>VLOOKUP(C298,'HERD Expenditures, 2007-2016'!$C$2:$N$630,12,FALSE)</f>
        <v>1037528</v>
      </c>
      <c r="AC298" s="45">
        <f t="shared" si="5"/>
        <v>4.3014440433212995</v>
      </c>
      <c r="AD298" s="21">
        <v>8123112</v>
      </c>
      <c r="AE298" s="21">
        <v>7998994</v>
      </c>
    </row>
    <row r="299" spans="1:31" x14ac:dyDescent="0.25">
      <c r="A299" s="25" t="s">
        <v>27</v>
      </c>
      <c r="B299" s="25" t="s">
        <v>5</v>
      </c>
      <c r="C299" s="25" t="s">
        <v>667</v>
      </c>
      <c r="D299" s="25" t="s">
        <v>704</v>
      </c>
      <c r="E299" s="25">
        <v>10397</v>
      </c>
      <c r="F299" s="25">
        <v>1131</v>
      </c>
      <c r="G299" s="25">
        <v>9266</v>
      </c>
      <c r="H299" s="25">
        <v>1425</v>
      </c>
      <c r="I299" s="25">
        <v>10214</v>
      </c>
      <c r="J299" s="25">
        <v>1162</v>
      </c>
      <c r="K299" s="25">
        <v>9052</v>
      </c>
      <c r="L299" s="25">
        <v>1419</v>
      </c>
      <c r="M299" s="25">
        <v>9778</v>
      </c>
      <c r="N299" s="25">
        <v>1115</v>
      </c>
      <c r="O299" s="25">
        <v>8663</v>
      </c>
      <c r="P299" s="25">
        <v>1445</v>
      </c>
      <c r="Q299" s="25">
        <v>9558</v>
      </c>
      <c r="R299" s="25">
        <v>1665</v>
      </c>
      <c r="S299" s="25">
        <v>7893</v>
      </c>
      <c r="T299" s="25">
        <v>1445</v>
      </c>
      <c r="U299" s="25">
        <v>9755</v>
      </c>
      <c r="V299" s="25">
        <v>1842</v>
      </c>
      <c r="W299" s="25">
        <v>7913</v>
      </c>
      <c r="X299" s="25">
        <f>VLOOKUP(C299,'HERD Expenditures, 2007-2016'!$C$2:$N$630,8,FALSE)</f>
        <v>730348</v>
      </c>
      <c r="Y299" s="25">
        <f>VLOOKUP(C299,'HERD Expenditures, 2007-2016'!$C$2:$N$630,9,FALSE)</f>
        <v>727002</v>
      </c>
      <c r="Z299" s="25">
        <f>VLOOKUP(C299,'HERD Expenditures, 2007-2016'!$C$2:$N$630,10,FALSE)</f>
        <v>744343</v>
      </c>
      <c r="AA299" s="25">
        <f>VLOOKUP(C299,'HERD Expenditures, 2007-2016'!$C$2:$N$630,11,FALSE)</f>
        <v>788505</v>
      </c>
      <c r="AB299" s="25">
        <f>VLOOKUP(C299,'HERD Expenditures, 2007-2016'!$C$2:$N$630,12,FALSE)</f>
        <v>774255</v>
      </c>
      <c r="AC299" s="45">
        <f t="shared" si="5"/>
        <v>4.2958740499457111</v>
      </c>
      <c r="AD299" s="21">
        <v>39382</v>
      </c>
      <c r="AE299" s="21">
        <v>2660503</v>
      </c>
    </row>
    <row r="300" spans="1:31" x14ac:dyDescent="0.25">
      <c r="A300" s="25" t="s">
        <v>23</v>
      </c>
      <c r="B300" s="25" t="s">
        <v>2</v>
      </c>
      <c r="C300" s="25" t="s">
        <v>507</v>
      </c>
      <c r="D300" s="25" t="s">
        <v>716</v>
      </c>
      <c r="E300" s="25">
        <v>1118</v>
      </c>
      <c r="F300" s="25">
        <v>170</v>
      </c>
      <c r="G300" s="25">
        <v>948</v>
      </c>
      <c r="H300" s="25">
        <v>282</v>
      </c>
      <c r="I300" s="25">
        <v>1068</v>
      </c>
      <c r="J300" s="25">
        <v>176</v>
      </c>
      <c r="K300" s="25">
        <v>892</v>
      </c>
      <c r="L300" s="25">
        <v>337</v>
      </c>
      <c r="M300" s="25">
        <v>1095</v>
      </c>
      <c r="N300" s="25">
        <v>189</v>
      </c>
      <c r="O300" s="25">
        <v>906</v>
      </c>
      <c r="P300" s="25">
        <v>221</v>
      </c>
      <c r="Q300" s="25">
        <v>1152</v>
      </c>
      <c r="R300" s="25">
        <v>225</v>
      </c>
      <c r="S300" s="25">
        <v>927</v>
      </c>
      <c r="T300" s="25">
        <v>219</v>
      </c>
      <c r="U300" s="25">
        <v>1176</v>
      </c>
      <c r="V300" s="25">
        <v>223</v>
      </c>
      <c r="W300" s="25">
        <v>953</v>
      </c>
      <c r="X300" s="25">
        <f>VLOOKUP(C300,'HERD Expenditures, 2007-2016'!$C$2:$N$630,8,FALSE)</f>
        <v>292896</v>
      </c>
      <c r="Y300" s="25">
        <f>VLOOKUP(C300,'HERD Expenditures, 2007-2016'!$C$2:$N$630,9,FALSE)</f>
        <v>298474</v>
      </c>
      <c r="Z300" s="25">
        <f>VLOOKUP(C300,'HERD Expenditures, 2007-2016'!$C$2:$N$630,10,FALSE)</f>
        <v>316368</v>
      </c>
      <c r="AA300" s="25">
        <f>VLOOKUP(C300,'HERD Expenditures, 2007-2016'!$C$2:$N$630,11,FALSE)</f>
        <v>323932</v>
      </c>
      <c r="AB300" s="25">
        <f>VLOOKUP(C300,'HERD Expenditures, 2007-2016'!$C$2:$N$630,12,FALSE)</f>
        <v>335136</v>
      </c>
      <c r="AC300" s="45">
        <f t="shared" si="5"/>
        <v>4.2735426008968611</v>
      </c>
      <c r="AD300" s="21">
        <v>82500</v>
      </c>
      <c r="AE300" s="21">
        <v>3692490</v>
      </c>
    </row>
    <row r="301" spans="1:31" hidden="1" x14ac:dyDescent="0.25">
      <c r="A301" s="25" t="s">
        <v>23</v>
      </c>
      <c r="B301" s="25" t="s">
        <v>2</v>
      </c>
      <c r="C301" s="25" t="s">
        <v>214</v>
      </c>
      <c r="D301" s="25" t="s">
        <v>716</v>
      </c>
      <c r="E301" s="25">
        <v>150</v>
      </c>
      <c r="F301" s="25">
        <v>31</v>
      </c>
      <c r="G301" s="25">
        <v>119</v>
      </c>
      <c r="H301" s="25">
        <v>2</v>
      </c>
      <c r="I301" s="25">
        <v>74</v>
      </c>
      <c r="J301" s="25">
        <v>27</v>
      </c>
      <c r="K301" s="25">
        <v>47</v>
      </c>
      <c r="L301" s="25">
        <v>2</v>
      </c>
      <c r="M301" s="25">
        <v>80</v>
      </c>
      <c r="N301" s="25">
        <v>30</v>
      </c>
      <c r="O301" s="25">
        <v>50</v>
      </c>
      <c r="P301" s="25">
        <v>0</v>
      </c>
      <c r="Q301" s="25">
        <v>75</v>
      </c>
      <c r="R301" s="25">
        <v>18</v>
      </c>
      <c r="S301" s="25">
        <v>57</v>
      </c>
      <c r="T301" s="25">
        <v>2</v>
      </c>
      <c r="U301" s="25">
        <v>116</v>
      </c>
      <c r="V301" s="25">
        <v>22</v>
      </c>
      <c r="W301" s="25">
        <v>94</v>
      </c>
      <c r="X301" s="25">
        <f>VLOOKUP(C301,'HERD Expenditures, 2007-2016'!$C$2:$N$630,8,FALSE)</f>
        <v>3684</v>
      </c>
      <c r="Y301" s="25">
        <f>VLOOKUP(C301,'HERD Expenditures, 2007-2016'!$C$2:$N$630,9,FALSE)</f>
        <v>2931</v>
      </c>
      <c r="Z301" s="25">
        <f>VLOOKUP(C301,'HERD Expenditures, 2007-2016'!$C$2:$N$630,10,FALSE)</f>
        <v>2738</v>
      </c>
      <c r="AA301" s="25">
        <f>VLOOKUP(C301,'HERD Expenditures, 2007-2016'!$C$2:$N$630,11,FALSE)</f>
        <v>2916</v>
      </c>
      <c r="AB301" s="25">
        <f>VLOOKUP(C301,'HERD Expenditures, 2007-2016'!$C$2:$N$630,12,FALSE)</f>
        <v>3534</v>
      </c>
      <c r="AC301" s="45">
        <f t="shared" si="5"/>
        <v>4.2727272727272725</v>
      </c>
      <c r="AD301" s="21">
        <v>5456991</v>
      </c>
      <c r="AE301" s="21">
        <v>14325377</v>
      </c>
    </row>
    <row r="302" spans="1:31" hidden="1" x14ac:dyDescent="0.25">
      <c r="A302" s="25" t="s">
        <v>157</v>
      </c>
      <c r="B302" s="25" t="s">
        <v>5</v>
      </c>
      <c r="C302" s="25" t="s">
        <v>266</v>
      </c>
      <c r="D302" s="25" t="s">
        <v>761</v>
      </c>
      <c r="E302" s="25">
        <v>333</v>
      </c>
      <c r="F302" s="25">
        <v>46</v>
      </c>
      <c r="G302" s="25">
        <v>287</v>
      </c>
      <c r="H302" s="25">
        <v>12</v>
      </c>
      <c r="I302" s="25">
        <v>251</v>
      </c>
      <c r="J302" s="25">
        <v>52</v>
      </c>
      <c r="K302" s="25">
        <v>199</v>
      </c>
      <c r="L302" s="25">
        <v>11</v>
      </c>
      <c r="M302" s="25">
        <v>226</v>
      </c>
      <c r="N302" s="25">
        <v>32</v>
      </c>
      <c r="O302" s="25">
        <v>194</v>
      </c>
      <c r="P302" s="25">
        <v>3</v>
      </c>
      <c r="Q302" s="25">
        <v>190</v>
      </c>
      <c r="R302" s="25">
        <v>32</v>
      </c>
      <c r="S302" s="25">
        <v>158</v>
      </c>
      <c r="T302" s="25">
        <v>0</v>
      </c>
      <c r="U302" s="25">
        <v>158</v>
      </c>
      <c r="V302" s="25">
        <v>30</v>
      </c>
      <c r="W302" s="25">
        <v>128</v>
      </c>
      <c r="X302" s="25">
        <f>VLOOKUP(C302,'HERD Expenditures, 2007-2016'!$C$2:$N$630,8,FALSE)</f>
        <v>10296</v>
      </c>
      <c r="Y302" s="25">
        <f>VLOOKUP(C302,'HERD Expenditures, 2007-2016'!$C$2:$N$630,9,FALSE)</f>
        <v>9535</v>
      </c>
      <c r="Z302" s="25">
        <f>VLOOKUP(C302,'HERD Expenditures, 2007-2016'!$C$2:$N$630,10,FALSE)</f>
        <v>8374</v>
      </c>
      <c r="AA302" s="25">
        <f>VLOOKUP(C302,'HERD Expenditures, 2007-2016'!$C$2:$N$630,11,FALSE)</f>
        <v>7808</v>
      </c>
      <c r="AB302" s="25">
        <f>VLOOKUP(C302,'HERD Expenditures, 2007-2016'!$C$2:$N$630,12,FALSE)</f>
        <v>8147</v>
      </c>
      <c r="AC302" s="45">
        <f t="shared" si="5"/>
        <v>4.2666666666666666</v>
      </c>
      <c r="AD302" s="21">
        <v>318802</v>
      </c>
      <c r="AE302" s="21">
        <v>4719985</v>
      </c>
    </row>
    <row r="303" spans="1:31" x14ac:dyDescent="0.25">
      <c r="A303" s="25" t="s">
        <v>85</v>
      </c>
      <c r="B303" s="25" t="s">
        <v>2</v>
      </c>
      <c r="C303" s="25" t="s">
        <v>648</v>
      </c>
      <c r="D303" s="25" t="s">
        <v>715</v>
      </c>
      <c r="E303" s="25">
        <v>5869</v>
      </c>
      <c r="F303" s="25">
        <v>1028</v>
      </c>
      <c r="G303" s="25">
        <v>4841</v>
      </c>
      <c r="H303" s="25">
        <v>732</v>
      </c>
      <c r="I303" s="25">
        <v>5856</v>
      </c>
      <c r="J303" s="25">
        <v>1066</v>
      </c>
      <c r="K303" s="25">
        <v>4790</v>
      </c>
      <c r="L303" s="25">
        <v>710</v>
      </c>
      <c r="M303" s="25">
        <v>6849</v>
      </c>
      <c r="N303" s="25">
        <v>1085</v>
      </c>
      <c r="O303" s="25">
        <v>5764</v>
      </c>
      <c r="P303" s="25">
        <v>628</v>
      </c>
      <c r="Q303" s="25">
        <v>7304</v>
      </c>
      <c r="R303" s="25">
        <v>1375</v>
      </c>
      <c r="S303" s="25">
        <v>5929</v>
      </c>
      <c r="T303" s="25">
        <v>632</v>
      </c>
      <c r="U303" s="25">
        <v>7360</v>
      </c>
      <c r="V303" s="25">
        <v>1400</v>
      </c>
      <c r="W303" s="25">
        <v>5960</v>
      </c>
      <c r="X303" s="25">
        <f>VLOOKUP(C303,'HERD Expenditures, 2007-2016'!$C$2:$N$630,8,FALSE)</f>
        <v>565766</v>
      </c>
      <c r="Y303" s="25">
        <f>VLOOKUP(C303,'HERD Expenditures, 2007-2016'!$C$2:$N$630,9,FALSE)</f>
        <v>575943</v>
      </c>
      <c r="Z303" s="25">
        <f>VLOOKUP(C303,'HERD Expenditures, 2007-2016'!$C$2:$N$630,10,FALSE)</f>
        <v>558600</v>
      </c>
      <c r="AA303" s="25">
        <f>VLOOKUP(C303,'HERD Expenditures, 2007-2016'!$C$2:$N$630,11,FALSE)</f>
        <v>585210</v>
      </c>
      <c r="AB303" s="25">
        <f>VLOOKUP(C303,'HERD Expenditures, 2007-2016'!$C$2:$N$630,12,FALSE)</f>
        <v>614527</v>
      </c>
      <c r="AC303" s="45">
        <f t="shared" si="5"/>
        <v>4.2571428571428571</v>
      </c>
      <c r="AD303" s="21">
        <v>1211011</v>
      </c>
      <c r="AE303" s="21">
        <v>2253795</v>
      </c>
    </row>
    <row r="304" spans="1:31" x14ac:dyDescent="0.25">
      <c r="A304" s="25" t="s">
        <v>81</v>
      </c>
      <c r="B304" s="25" t="s">
        <v>5</v>
      </c>
      <c r="C304" s="25" t="s">
        <v>601</v>
      </c>
      <c r="D304" s="25" t="s">
        <v>755</v>
      </c>
      <c r="E304" s="25">
        <v>3530</v>
      </c>
      <c r="F304" s="25">
        <v>425</v>
      </c>
      <c r="G304" s="25">
        <v>3105</v>
      </c>
      <c r="H304" s="25">
        <v>210</v>
      </c>
      <c r="I304" s="25">
        <v>3905</v>
      </c>
      <c r="J304" s="25">
        <v>394</v>
      </c>
      <c r="K304" s="25">
        <v>3511</v>
      </c>
      <c r="L304" s="25">
        <v>235</v>
      </c>
      <c r="M304" s="25">
        <v>3035</v>
      </c>
      <c r="N304" s="25">
        <v>502</v>
      </c>
      <c r="O304" s="25">
        <v>2533</v>
      </c>
      <c r="P304" s="25">
        <v>242</v>
      </c>
      <c r="Q304" s="25">
        <v>2513</v>
      </c>
      <c r="R304" s="25">
        <v>461</v>
      </c>
      <c r="S304" s="25">
        <v>2052</v>
      </c>
      <c r="T304" s="25">
        <v>196</v>
      </c>
      <c r="U304" s="25">
        <v>3607</v>
      </c>
      <c r="V304" s="25">
        <v>688</v>
      </c>
      <c r="W304" s="25">
        <v>2919</v>
      </c>
      <c r="X304" s="25">
        <f>VLOOKUP(C304,'HERD Expenditures, 2007-2016'!$C$2:$N$630,8,FALSE)</f>
        <v>240974</v>
      </c>
      <c r="Y304" s="25">
        <f>VLOOKUP(C304,'HERD Expenditures, 2007-2016'!$C$2:$N$630,9,FALSE)</f>
        <v>255674</v>
      </c>
      <c r="Z304" s="25">
        <f>VLOOKUP(C304,'HERD Expenditures, 2007-2016'!$C$2:$N$630,10,FALSE)</f>
        <v>253344</v>
      </c>
      <c r="AA304" s="25">
        <f>VLOOKUP(C304,'HERD Expenditures, 2007-2016'!$C$2:$N$630,11,FALSE)</f>
        <v>242367</v>
      </c>
      <c r="AB304" s="25">
        <f>VLOOKUP(C304,'HERD Expenditures, 2007-2016'!$C$2:$N$630,12,FALSE)</f>
        <v>259998</v>
      </c>
      <c r="AC304" s="45">
        <f t="shared" si="5"/>
        <v>4.2427325581395348</v>
      </c>
      <c r="AD304" s="21" t="e">
        <v>#N/A</v>
      </c>
      <c r="AE304" s="21">
        <v>3725280</v>
      </c>
    </row>
    <row r="305" spans="1:31" hidden="1" x14ac:dyDescent="0.25">
      <c r="A305" s="25" t="s">
        <v>40</v>
      </c>
      <c r="B305" s="25" t="s">
        <v>2</v>
      </c>
      <c r="C305" s="25" t="s">
        <v>296</v>
      </c>
      <c r="D305" s="25" t="s">
        <v>719</v>
      </c>
      <c r="E305" s="25">
        <v>120</v>
      </c>
      <c r="F305" s="25">
        <v>7</v>
      </c>
      <c r="G305" s="25">
        <v>113</v>
      </c>
      <c r="H305" s="25">
        <v>3</v>
      </c>
      <c r="I305" s="25">
        <v>120</v>
      </c>
      <c r="J305" s="25">
        <v>7</v>
      </c>
      <c r="K305" s="25">
        <v>113</v>
      </c>
      <c r="L305" s="25">
        <v>3</v>
      </c>
      <c r="M305" s="25">
        <v>103</v>
      </c>
      <c r="N305" s="25">
        <v>51</v>
      </c>
      <c r="O305" s="25">
        <v>52</v>
      </c>
      <c r="P305" s="25">
        <v>2</v>
      </c>
      <c r="Q305" s="25">
        <v>132</v>
      </c>
      <c r="R305" s="25">
        <v>15</v>
      </c>
      <c r="S305" s="25">
        <v>117</v>
      </c>
      <c r="T305" s="25">
        <v>3</v>
      </c>
      <c r="U305" s="25">
        <v>198</v>
      </c>
      <c r="V305" s="25">
        <v>38</v>
      </c>
      <c r="W305" s="25">
        <v>160</v>
      </c>
      <c r="X305" s="25">
        <f>VLOOKUP(C305,'HERD Expenditures, 2007-2016'!$C$2:$N$630,8,FALSE)</f>
        <v>2723</v>
      </c>
      <c r="Y305" s="25">
        <f>VLOOKUP(C305,'HERD Expenditures, 2007-2016'!$C$2:$N$630,9,FALSE)</f>
        <v>1400</v>
      </c>
      <c r="Z305" s="25">
        <f>VLOOKUP(C305,'HERD Expenditures, 2007-2016'!$C$2:$N$630,10,FALSE)</f>
        <v>1616</v>
      </c>
      <c r="AA305" s="25">
        <f>VLOOKUP(C305,'HERD Expenditures, 2007-2016'!$C$2:$N$630,11,FALSE)</f>
        <v>1832</v>
      </c>
      <c r="AB305" s="25">
        <f>VLOOKUP(C305,'HERD Expenditures, 2007-2016'!$C$2:$N$630,12,FALSE)</f>
        <v>3822</v>
      </c>
      <c r="AC305" s="45">
        <f t="shared" si="5"/>
        <v>4.2105263157894735</v>
      </c>
      <c r="AD305" s="21">
        <v>1709983</v>
      </c>
      <c r="AE305" s="21">
        <v>3725280</v>
      </c>
    </row>
    <row r="306" spans="1:31" hidden="1" x14ac:dyDescent="0.25">
      <c r="A306" s="25" t="s">
        <v>99</v>
      </c>
      <c r="B306" s="25" t="s">
        <v>5</v>
      </c>
      <c r="C306" s="25" t="s">
        <v>408</v>
      </c>
      <c r="D306" s="25" t="s">
        <v>854</v>
      </c>
      <c r="E306" s="25">
        <v>471</v>
      </c>
      <c r="F306" s="25">
        <v>99</v>
      </c>
      <c r="G306" s="25">
        <v>372</v>
      </c>
      <c r="H306" s="25">
        <v>26</v>
      </c>
      <c r="I306" s="25">
        <v>546</v>
      </c>
      <c r="J306" s="25">
        <v>101</v>
      </c>
      <c r="K306" s="25">
        <v>445</v>
      </c>
      <c r="L306" s="25">
        <v>24</v>
      </c>
      <c r="M306" s="25">
        <v>459</v>
      </c>
      <c r="N306" s="25">
        <v>83</v>
      </c>
      <c r="O306" s="25">
        <v>376</v>
      </c>
      <c r="P306" s="25">
        <v>18</v>
      </c>
      <c r="Q306" s="25">
        <v>413</v>
      </c>
      <c r="R306" s="25">
        <v>80</v>
      </c>
      <c r="S306" s="25">
        <v>333</v>
      </c>
      <c r="T306" s="25">
        <v>18</v>
      </c>
      <c r="U306" s="25">
        <v>422</v>
      </c>
      <c r="V306" s="25">
        <v>81</v>
      </c>
      <c r="W306" s="25">
        <v>341</v>
      </c>
      <c r="X306" s="25">
        <f>VLOOKUP(C306,'HERD Expenditures, 2007-2016'!$C$2:$N$630,8,FALSE)</f>
        <v>11213</v>
      </c>
      <c r="Y306" s="25">
        <f>VLOOKUP(C306,'HERD Expenditures, 2007-2016'!$C$2:$N$630,9,FALSE)</f>
        <v>8919</v>
      </c>
      <c r="Z306" s="25">
        <f>VLOOKUP(C306,'HERD Expenditures, 2007-2016'!$C$2:$N$630,10,FALSE)</f>
        <v>7836</v>
      </c>
      <c r="AA306" s="25">
        <f>VLOOKUP(C306,'HERD Expenditures, 2007-2016'!$C$2:$N$630,11,FALSE)</f>
        <v>6930</v>
      </c>
      <c r="AB306" s="25">
        <f>VLOOKUP(C306,'HERD Expenditures, 2007-2016'!$C$2:$N$630,12,FALSE)</f>
        <v>7982</v>
      </c>
      <c r="AC306" s="45">
        <f t="shared" si="5"/>
        <v>4.2098765432098766</v>
      </c>
      <c r="AD306" s="21">
        <v>534828</v>
      </c>
      <c r="AE306" s="21">
        <v>7777990</v>
      </c>
    </row>
    <row r="307" spans="1:31" hidden="1" x14ac:dyDescent="0.25">
      <c r="A307" s="25" t="s">
        <v>27</v>
      </c>
      <c r="B307" s="25" t="s">
        <v>5</v>
      </c>
      <c r="C307" s="25" t="s">
        <v>445</v>
      </c>
      <c r="D307" s="25" t="s">
        <v>700</v>
      </c>
      <c r="E307" s="25">
        <v>556</v>
      </c>
      <c r="F307" s="25">
        <v>117</v>
      </c>
      <c r="G307" s="25">
        <v>439</v>
      </c>
      <c r="H307" s="25">
        <v>31</v>
      </c>
      <c r="I307" s="25">
        <v>382</v>
      </c>
      <c r="J307" s="25">
        <v>69</v>
      </c>
      <c r="K307" s="25">
        <v>313</v>
      </c>
      <c r="L307" s="25">
        <v>1</v>
      </c>
      <c r="M307" s="25">
        <v>504</v>
      </c>
      <c r="N307" s="25">
        <v>83</v>
      </c>
      <c r="O307" s="25">
        <v>421</v>
      </c>
      <c r="P307" s="25">
        <v>0</v>
      </c>
      <c r="Q307" s="25">
        <v>452</v>
      </c>
      <c r="R307" s="25">
        <v>101</v>
      </c>
      <c r="S307" s="25">
        <v>351</v>
      </c>
      <c r="T307" s="25">
        <v>0</v>
      </c>
      <c r="U307" s="25">
        <v>567</v>
      </c>
      <c r="V307" s="25">
        <v>109</v>
      </c>
      <c r="W307" s="25">
        <v>458</v>
      </c>
      <c r="X307" s="25">
        <f>VLOOKUP(C307,'HERD Expenditures, 2007-2016'!$C$2:$N$630,8,FALSE)</f>
        <v>13696</v>
      </c>
      <c r="Y307" s="25">
        <f>VLOOKUP(C307,'HERD Expenditures, 2007-2016'!$C$2:$N$630,9,FALSE)</f>
        <v>12796</v>
      </c>
      <c r="Z307" s="25">
        <f>VLOOKUP(C307,'HERD Expenditures, 2007-2016'!$C$2:$N$630,10,FALSE)</f>
        <v>10097</v>
      </c>
      <c r="AA307" s="25">
        <f>VLOOKUP(C307,'HERD Expenditures, 2007-2016'!$C$2:$N$630,11,FALSE)</f>
        <v>8830</v>
      </c>
      <c r="AB307" s="25">
        <f>VLOOKUP(C307,'HERD Expenditures, 2007-2016'!$C$2:$N$630,12,FALSE)</f>
        <v>16390</v>
      </c>
      <c r="AC307" s="45">
        <f t="shared" si="5"/>
        <v>4.2018348623853212</v>
      </c>
      <c r="AD307" s="21">
        <v>2122149</v>
      </c>
      <c r="AE307" s="21">
        <v>7777990</v>
      </c>
    </row>
    <row r="308" spans="1:31" x14ac:dyDescent="0.25">
      <c r="A308" s="25" t="s">
        <v>111</v>
      </c>
      <c r="B308" s="25" t="s">
        <v>5</v>
      </c>
      <c r="C308" s="25" t="s">
        <v>679</v>
      </c>
      <c r="D308" s="25" t="s">
        <v>697</v>
      </c>
      <c r="E308" s="25">
        <v>14289</v>
      </c>
      <c r="F308" s="25">
        <v>1943</v>
      </c>
      <c r="G308" s="25">
        <v>12346</v>
      </c>
      <c r="H308" s="25">
        <v>853</v>
      </c>
      <c r="I308" s="25">
        <v>14584</v>
      </c>
      <c r="J308" s="25">
        <v>2619</v>
      </c>
      <c r="K308" s="25">
        <v>11965</v>
      </c>
      <c r="L308" s="25">
        <v>950</v>
      </c>
      <c r="M308" s="25">
        <v>14621</v>
      </c>
      <c r="N308" s="25">
        <v>2709</v>
      </c>
      <c r="O308" s="25">
        <v>11912</v>
      </c>
      <c r="P308" s="25">
        <v>1067</v>
      </c>
      <c r="Q308" s="25">
        <v>14022</v>
      </c>
      <c r="R308" s="25">
        <v>2628</v>
      </c>
      <c r="S308" s="25">
        <v>11394</v>
      </c>
      <c r="T308" s="25">
        <v>1112</v>
      </c>
      <c r="U308" s="25">
        <v>14103</v>
      </c>
      <c r="V308" s="25">
        <v>2724</v>
      </c>
      <c r="W308" s="25">
        <v>11379</v>
      </c>
      <c r="X308" s="25">
        <f>VLOOKUP(C308,'HERD Expenditures, 2007-2016'!$C$2:$N$630,8,FALSE)</f>
        <v>826173</v>
      </c>
      <c r="Y308" s="25">
        <f>VLOOKUP(C308,'HERD Expenditures, 2007-2016'!$C$2:$N$630,9,FALSE)</f>
        <v>858378</v>
      </c>
      <c r="Z308" s="25">
        <f>VLOOKUP(C308,'HERD Expenditures, 2007-2016'!$C$2:$N$630,10,FALSE)</f>
        <v>876870</v>
      </c>
      <c r="AA308" s="25">
        <f>VLOOKUP(C308,'HERD Expenditures, 2007-2016'!$C$2:$N$630,11,FALSE)</f>
        <v>880618</v>
      </c>
      <c r="AB308" s="25">
        <f>VLOOKUP(C308,'HERD Expenditures, 2007-2016'!$C$2:$N$630,12,FALSE)</f>
        <v>910181</v>
      </c>
      <c r="AC308" s="45">
        <f t="shared" si="5"/>
        <v>4.1773127753303969</v>
      </c>
      <c r="AD308" s="21">
        <v>8123112</v>
      </c>
      <c r="AE308" s="21">
        <v>7998994</v>
      </c>
    </row>
    <row r="309" spans="1:31" hidden="1" x14ac:dyDescent="0.25">
      <c r="A309" s="25" t="s">
        <v>23</v>
      </c>
      <c r="B309" s="25" t="s">
        <v>5</v>
      </c>
      <c r="C309" s="25" t="s">
        <v>272</v>
      </c>
      <c r="D309" s="25" t="s">
        <v>716</v>
      </c>
      <c r="E309" s="25">
        <v>431</v>
      </c>
      <c r="F309" s="25">
        <v>64</v>
      </c>
      <c r="G309" s="25">
        <v>367</v>
      </c>
      <c r="H309" s="25">
        <v>22</v>
      </c>
      <c r="I309" s="25">
        <v>386</v>
      </c>
      <c r="J309" s="25">
        <v>58</v>
      </c>
      <c r="K309" s="25">
        <v>328</v>
      </c>
      <c r="L309" s="25">
        <v>15</v>
      </c>
      <c r="M309" s="25">
        <v>239</v>
      </c>
      <c r="N309" s="25">
        <v>39</v>
      </c>
      <c r="O309" s="25">
        <v>200</v>
      </c>
      <c r="P309" s="25">
        <v>7</v>
      </c>
      <c r="Q309" s="25">
        <v>178</v>
      </c>
      <c r="R309" s="25">
        <v>43</v>
      </c>
      <c r="S309" s="25">
        <v>135</v>
      </c>
      <c r="T309" s="25">
        <v>8</v>
      </c>
      <c r="U309" s="25">
        <v>165</v>
      </c>
      <c r="V309" s="25">
        <v>32</v>
      </c>
      <c r="W309" s="25">
        <v>133</v>
      </c>
      <c r="X309" s="25">
        <f>VLOOKUP(C309,'HERD Expenditures, 2007-2016'!$C$2:$N$630,8,FALSE)</f>
        <v>43257</v>
      </c>
      <c r="Y309" s="25">
        <f>VLOOKUP(C309,'HERD Expenditures, 2007-2016'!$C$2:$N$630,9,FALSE)</f>
        <v>39354</v>
      </c>
      <c r="Z309" s="25">
        <f>VLOOKUP(C309,'HERD Expenditures, 2007-2016'!$C$2:$N$630,10,FALSE)</f>
        <v>33331</v>
      </c>
      <c r="AA309" s="25">
        <f>VLOOKUP(C309,'HERD Expenditures, 2007-2016'!$C$2:$N$630,11,FALSE)</f>
        <v>28652</v>
      </c>
      <c r="AB309" s="25">
        <f>VLOOKUP(C309,'HERD Expenditures, 2007-2016'!$C$2:$N$630,12,FALSE)</f>
        <v>33735</v>
      </c>
      <c r="AC309" s="45">
        <f t="shared" si="5"/>
        <v>4.15625</v>
      </c>
      <c r="AD309" s="21">
        <v>81913</v>
      </c>
      <c r="AE309" s="21">
        <v>1338418</v>
      </c>
    </row>
    <row r="310" spans="1:31" hidden="1" x14ac:dyDescent="0.25">
      <c r="A310" s="25" t="s">
        <v>103</v>
      </c>
      <c r="B310" s="25" t="s">
        <v>5</v>
      </c>
      <c r="C310" s="25" t="s">
        <v>326</v>
      </c>
      <c r="D310" s="25" t="s">
        <v>836</v>
      </c>
      <c r="E310" s="25">
        <v>335</v>
      </c>
      <c r="F310" s="25">
        <v>68</v>
      </c>
      <c r="G310" s="25">
        <v>267</v>
      </c>
      <c r="H310" s="25">
        <v>0</v>
      </c>
      <c r="I310" s="25">
        <v>284</v>
      </c>
      <c r="J310" s="25">
        <v>69</v>
      </c>
      <c r="K310" s="25">
        <v>215</v>
      </c>
      <c r="L310" s="25">
        <v>0</v>
      </c>
      <c r="M310" s="25">
        <v>276</v>
      </c>
      <c r="N310" s="25">
        <v>60</v>
      </c>
      <c r="O310" s="25">
        <v>216</v>
      </c>
      <c r="P310" s="25">
        <v>0</v>
      </c>
      <c r="Q310" s="25">
        <v>226</v>
      </c>
      <c r="R310" s="25">
        <v>50</v>
      </c>
      <c r="S310" s="25">
        <v>176</v>
      </c>
      <c r="T310" s="25">
        <v>0</v>
      </c>
      <c r="U310" s="25">
        <v>247</v>
      </c>
      <c r="V310" s="25">
        <v>48</v>
      </c>
      <c r="W310" s="25">
        <v>199</v>
      </c>
      <c r="X310" s="25">
        <f>VLOOKUP(C310,'HERD Expenditures, 2007-2016'!$C$2:$N$630,8,FALSE)</f>
        <v>4727</v>
      </c>
      <c r="Y310" s="25">
        <f>VLOOKUP(C310,'HERD Expenditures, 2007-2016'!$C$2:$N$630,9,FALSE)</f>
        <v>4721</v>
      </c>
      <c r="Z310" s="25">
        <f>VLOOKUP(C310,'HERD Expenditures, 2007-2016'!$C$2:$N$630,10,FALSE)</f>
        <v>5363</v>
      </c>
      <c r="AA310" s="25">
        <f>VLOOKUP(C310,'HERD Expenditures, 2007-2016'!$C$2:$N$630,11,FALSE)</f>
        <v>6988</v>
      </c>
      <c r="AB310" s="25">
        <f>VLOOKUP(C310,'HERD Expenditures, 2007-2016'!$C$2:$N$630,12,FALSE)</f>
        <v>6812</v>
      </c>
      <c r="AC310" s="45">
        <f t="shared" si="5"/>
        <v>4.145833333333333</v>
      </c>
      <c r="AD310" s="21">
        <v>414460</v>
      </c>
      <c r="AE310" s="21">
        <v>870279</v>
      </c>
    </row>
    <row r="311" spans="1:31" hidden="1" x14ac:dyDescent="0.25">
      <c r="A311" s="25" t="s">
        <v>32</v>
      </c>
      <c r="B311" s="25" t="s">
        <v>5</v>
      </c>
      <c r="C311" s="25" t="s">
        <v>292</v>
      </c>
      <c r="D311" s="25" t="s">
        <v>868</v>
      </c>
      <c r="E311" s="25">
        <v>402</v>
      </c>
      <c r="F311" s="25">
        <v>78</v>
      </c>
      <c r="G311" s="25">
        <v>324</v>
      </c>
      <c r="H311" s="25">
        <v>14</v>
      </c>
      <c r="I311" s="25">
        <v>419</v>
      </c>
      <c r="J311" s="25">
        <v>80</v>
      </c>
      <c r="K311" s="25">
        <v>339</v>
      </c>
      <c r="L311" s="25">
        <v>19</v>
      </c>
      <c r="M311" s="25">
        <v>446</v>
      </c>
      <c r="N311" s="25">
        <v>72</v>
      </c>
      <c r="O311" s="25">
        <v>374</v>
      </c>
      <c r="P311" s="25">
        <v>17</v>
      </c>
      <c r="Q311" s="25">
        <v>418</v>
      </c>
      <c r="R311" s="25">
        <v>71</v>
      </c>
      <c r="S311" s="25">
        <v>347</v>
      </c>
      <c r="T311" s="25">
        <v>18</v>
      </c>
      <c r="U311" s="25">
        <v>190</v>
      </c>
      <c r="V311" s="25">
        <v>37</v>
      </c>
      <c r="W311" s="25">
        <v>153</v>
      </c>
      <c r="X311" s="25">
        <f>VLOOKUP(C311,'HERD Expenditures, 2007-2016'!$C$2:$N$630,8,FALSE)</f>
        <v>9393</v>
      </c>
      <c r="Y311" s="25">
        <f>VLOOKUP(C311,'HERD Expenditures, 2007-2016'!$C$2:$N$630,9,FALSE)</f>
        <v>9722</v>
      </c>
      <c r="Z311" s="25">
        <f>VLOOKUP(C311,'HERD Expenditures, 2007-2016'!$C$2:$N$630,10,FALSE)</f>
        <v>10996</v>
      </c>
      <c r="AA311" s="25">
        <f>VLOOKUP(C311,'HERD Expenditures, 2007-2016'!$C$2:$N$630,11,FALSE)</f>
        <v>9825</v>
      </c>
      <c r="AB311" s="25">
        <f>VLOOKUP(C311,'HERD Expenditures, 2007-2016'!$C$2:$N$630,12,FALSE)</f>
        <v>9404</v>
      </c>
      <c r="AC311" s="45">
        <f t="shared" si="5"/>
        <v>4.1351351351351351</v>
      </c>
      <c r="AD311" s="21">
        <v>496807</v>
      </c>
      <c r="AE311" s="21">
        <v>1724973</v>
      </c>
    </row>
    <row r="312" spans="1:31" x14ac:dyDescent="0.25">
      <c r="A312" s="25" t="s">
        <v>50</v>
      </c>
      <c r="B312" s="25" t="s">
        <v>2</v>
      </c>
      <c r="C312" s="25" t="s">
        <v>608</v>
      </c>
      <c r="D312" s="25" t="s">
        <v>746</v>
      </c>
      <c r="E312" s="25">
        <v>3885</v>
      </c>
      <c r="F312" s="25">
        <v>580</v>
      </c>
      <c r="G312" s="25">
        <v>3305</v>
      </c>
      <c r="H312" s="25">
        <v>442</v>
      </c>
      <c r="I312" s="25">
        <v>4124</v>
      </c>
      <c r="J312" s="25">
        <v>874</v>
      </c>
      <c r="K312" s="25">
        <v>3250</v>
      </c>
      <c r="L312" s="25">
        <v>460</v>
      </c>
      <c r="M312" s="25">
        <v>3932</v>
      </c>
      <c r="N312" s="25">
        <v>868</v>
      </c>
      <c r="O312" s="25">
        <v>3064</v>
      </c>
      <c r="P312" s="25">
        <v>185</v>
      </c>
      <c r="Q312" s="25">
        <v>4000</v>
      </c>
      <c r="R312" s="25">
        <v>861</v>
      </c>
      <c r="S312" s="25">
        <v>3139</v>
      </c>
      <c r="T312" s="25">
        <v>218</v>
      </c>
      <c r="U312" s="25">
        <v>3829</v>
      </c>
      <c r="V312" s="25">
        <v>752</v>
      </c>
      <c r="W312" s="25">
        <v>3077</v>
      </c>
      <c r="X312" s="25">
        <f>VLOOKUP(C312,'HERD Expenditures, 2007-2016'!$C$2:$N$630,8,FALSE)</f>
        <v>365301</v>
      </c>
      <c r="Y312" s="25">
        <f>VLOOKUP(C312,'HERD Expenditures, 2007-2016'!$C$2:$N$630,9,FALSE)</f>
        <v>344757</v>
      </c>
      <c r="Z312" s="25">
        <f>VLOOKUP(C312,'HERD Expenditures, 2007-2016'!$C$2:$N$630,10,FALSE)</f>
        <v>345805</v>
      </c>
      <c r="AA312" s="25">
        <f>VLOOKUP(C312,'HERD Expenditures, 2007-2016'!$C$2:$N$630,11,FALSE)</f>
        <v>331036</v>
      </c>
      <c r="AB312" s="25">
        <f>VLOOKUP(C312,'HERD Expenditures, 2007-2016'!$C$2:$N$630,12,FALSE)</f>
        <v>358441</v>
      </c>
      <c r="AC312" s="45">
        <f t="shared" si="5"/>
        <v>4.0917553191489358</v>
      </c>
      <c r="AD312" s="21">
        <v>226286</v>
      </c>
      <c r="AE312" s="21">
        <v>5306896</v>
      </c>
    </row>
    <row r="313" spans="1:31" hidden="1" x14ac:dyDescent="0.25">
      <c r="A313" s="25" t="s">
        <v>111</v>
      </c>
      <c r="B313" s="25" t="s">
        <v>5</v>
      </c>
      <c r="C313" s="25" t="s">
        <v>332</v>
      </c>
      <c r="D313" s="25" t="s">
        <v>877</v>
      </c>
      <c r="E313" s="25">
        <v>372</v>
      </c>
      <c r="F313" s="25">
        <v>87</v>
      </c>
      <c r="G313" s="25">
        <v>285</v>
      </c>
      <c r="H313" s="25">
        <v>0</v>
      </c>
      <c r="I313" s="25">
        <v>164</v>
      </c>
      <c r="J313" s="25">
        <v>39</v>
      </c>
      <c r="K313" s="25">
        <v>125</v>
      </c>
      <c r="L313" s="25">
        <v>0</v>
      </c>
      <c r="M313" s="25">
        <v>272</v>
      </c>
      <c r="N313" s="25">
        <v>35</v>
      </c>
      <c r="O313" s="25">
        <v>237</v>
      </c>
      <c r="P313" s="25">
        <v>0</v>
      </c>
      <c r="Q313" s="25">
        <v>199</v>
      </c>
      <c r="R313" s="25">
        <v>35</v>
      </c>
      <c r="S313" s="25">
        <v>164</v>
      </c>
      <c r="T313" s="25">
        <v>0</v>
      </c>
      <c r="U313" s="25">
        <v>254</v>
      </c>
      <c r="V313" s="25">
        <v>50</v>
      </c>
      <c r="W313" s="25">
        <v>204</v>
      </c>
      <c r="X313" s="25">
        <f>VLOOKUP(C313,'HERD Expenditures, 2007-2016'!$C$2:$N$630,8,FALSE)</f>
        <v>2082</v>
      </c>
      <c r="Y313" s="25">
        <f>VLOOKUP(C313,'HERD Expenditures, 2007-2016'!$C$2:$N$630,9,FALSE)</f>
        <v>2640</v>
      </c>
      <c r="Z313" s="25">
        <f>VLOOKUP(C313,'HERD Expenditures, 2007-2016'!$C$2:$N$630,10,FALSE)</f>
        <v>3310</v>
      </c>
      <c r="AA313" s="25">
        <f>VLOOKUP(C313,'HERD Expenditures, 2007-2016'!$C$2:$N$630,11,FALSE)</f>
        <v>2294</v>
      </c>
      <c r="AB313" s="25">
        <f>VLOOKUP(C313,'HERD Expenditures, 2007-2016'!$C$2:$N$630,12,FALSE)</f>
        <v>4034</v>
      </c>
      <c r="AC313" s="45">
        <f t="shared" si="5"/>
        <v>4.08</v>
      </c>
      <c r="AD313" s="21">
        <v>1223383</v>
      </c>
      <c r="AE313" s="21">
        <v>2442316</v>
      </c>
    </row>
    <row r="314" spans="1:31" hidden="1" x14ac:dyDescent="0.25">
      <c r="A314" s="25" t="s">
        <v>37</v>
      </c>
      <c r="B314" s="25" t="s">
        <v>2</v>
      </c>
      <c r="C314" s="25" t="s">
        <v>436</v>
      </c>
      <c r="D314" s="25" t="s">
        <v>843</v>
      </c>
      <c r="E314" s="25">
        <v>490</v>
      </c>
      <c r="F314" s="25">
        <v>61</v>
      </c>
      <c r="G314" s="25">
        <v>429</v>
      </c>
      <c r="H314" s="25">
        <v>5</v>
      </c>
      <c r="I314" s="25">
        <v>478</v>
      </c>
      <c r="J314" s="25">
        <v>92</v>
      </c>
      <c r="K314" s="25">
        <v>386</v>
      </c>
      <c r="L314" s="25">
        <v>5</v>
      </c>
      <c r="M314" s="25">
        <v>527</v>
      </c>
      <c r="N314" s="25">
        <v>91</v>
      </c>
      <c r="O314" s="25">
        <v>436</v>
      </c>
      <c r="P314" s="25">
        <v>4</v>
      </c>
      <c r="Q314" s="25">
        <v>526</v>
      </c>
      <c r="R314" s="25">
        <v>104</v>
      </c>
      <c r="S314" s="25">
        <v>422</v>
      </c>
      <c r="T314" s="25">
        <v>4</v>
      </c>
      <c r="U314" s="25">
        <v>526</v>
      </c>
      <c r="V314" s="25">
        <v>104</v>
      </c>
      <c r="W314" s="25">
        <v>422</v>
      </c>
      <c r="X314" s="25">
        <f>VLOOKUP(C314,'HERD Expenditures, 2007-2016'!$C$2:$N$630,8,FALSE)</f>
        <v>4009</v>
      </c>
      <c r="Y314" s="25">
        <f>VLOOKUP(C314,'HERD Expenditures, 2007-2016'!$C$2:$N$630,9,FALSE)</f>
        <v>4297</v>
      </c>
      <c r="Z314" s="25">
        <f>VLOOKUP(C314,'HERD Expenditures, 2007-2016'!$C$2:$N$630,10,FALSE)</f>
        <v>4464</v>
      </c>
      <c r="AA314" s="25">
        <f>VLOOKUP(C314,'HERD Expenditures, 2007-2016'!$C$2:$N$630,11,FALSE)</f>
        <v>4140</v>
      </c>
      <c r="AB314" s="25">
        <f>VLOOKUP(C314,'HERD Expenditures, 2007-2016'!$C$2:$N$630,12,FALSE)</f>
        <v>4377</v>
      </c>
      <c r="AC314" s="45">
        <f t="shared" si="5"/>
        <v>4.0576923076923075</v>
      </c>
      <c r="AD314" s="21">
        <v>44177</v>
      </c>
      <c r="AE314" s="21">
        <v>1003113</v>
      </c>
    </row>
    <row r="315" spans="1:31" hidden="1" x14ac:dyDescent="0.25">
      <c r="A315" s="25" t="s">
        <v>117</v>
      </c>
      <c r="B315" s="25" t="s">
        <v>5</v>
      </c>
      <c r="C315" s="25" t="s">
        <v>182</v>
      </c>
      <c r="D315" s="25" t="s">
        <v>810</v>
      </c>
      <c r="E315" s="25">
        <v>183</v>
      </c>
      <c r="F315" s="25">
        <v>14</v>
      </c>
      <c r="G315" s="25">
        <v>169</v>
      </c>
      <c r="H315" s="25">
        <v>1</v>
      </c>
      <c r="I315" s="25">
        <v>161</v>
      </c>
      <c r="J315" s="25">
        <v>14</v>
      </c>
      <c r="K315" s="25">
        <v>147</v>
      </c>
      <c r="L315" s="25">
        <v>0</v>
      </c>
      <c r="M315" s="25">
        <v>94</v>
      </c>
      <c r="N315" s="25">
        <v>16</v>
      </c>
      <c r="O315" s="25">
        <v>78</v>
      </c>
      <c r="P315" s="25">
        <v>0</v>
      </c>
      <c r="Q315" s="25">
        <v>98</v>
      </c>
      <c r="R315" s="25">
        <v>18</v>
      </c>
      <c r="S315" s="25">
        <v>80</v>
      </c>
      <c r="T315" s="25">
        <v>2</v>
      </c>
      <c r="U315" s="25">
        <v>91</v>
      </c>
      <c r="V315" s="25">
        <v>18</v>
      </c>
      <c r="W315" s="25">
        <v>73</v>
      </c>
      <c r="X315" s="25">
        <f>VLOOKUP(C315,'HERD Expenditures, 2007-2016'!$C$2:$N$630,8,FALSE)</f>
        <v>2466</v>
      </c>
      <c r="Y315" s="25">
        <f>VLOOKUP(C315,'HERD Expenditures, 2007-2016'!$C$2:$N$630,9,FALSE)</f>
        <v>3061</v>
      </c>
      <c r="Z315" s="25">
        <f>VLOOKUP(C315,'HERD Expenditures, 2007-2016'!$C$2:$N$630,10,FALSE)</f>
        <v>2380</v>
      </c>
      <c r="AA315" s="25">
        <f>VLOOKUP(C315,'HERD Expenditures, 2007-2016'!$C$2:$N$630,11,FALSE)</f>
        <v>2430</v>
      </c>
      <c r="AB315" s="25">
        <f>VLOOKUP(C315,'HERD Expenditures, 2007-2016'!$C$2:$N$630,12,FALSE)</f>
        <v>2833</v>
      </c>
      <c r="AC315" s="45">
        <f t="shared" si="5"/>
        <v>4.0555555555555554</v>
      </c>
      <c r="AD315" s="21">
        <v>231298</v>
      </c>
      <c r="AE315" s="21">
        <v>500549</v>
      </c>
    </row>
    <row r="316" spans="1:31" x14ac:dyDescent="0.25">
      <c r="A316" s="25" t="s">
        <v>16</v>
      </c>
      <c r="B316" s="25" t="s">
        <v>5</v>
      </c>
      <c r="C316" s="25" t="s">
        <v>663</v>
      </c>
      <c r="D316" s="25" t="s">
        <v>702</v>
      </c>
      <c r="E316" s="25">
        <v>10577</v>
      </c>
      <c r="F316" s="25">
        <v>1726</v>
      </c>
      <c r="G316" s="25">
        <v>8851</v>
      </c>
      <c r="H316" s="25">
        <v>1024</v>
      </c>
      <c r="I316" s="25">
        <v>9480</v>
      </c>
      <c r="J316" s="25">
        <v>1782</v>
      </c>
      <c r="K316" s="25">
        <v>7698</v>
      </c>
      <c r="L316" s="25">
        <v>991</v>
      </c>
      <c r="M316" s="25">
        <v>9331</v>
      </c>
      <c r="N316" s="25">
        <v>1842</v>
      </c>
      <c r="O316" s="25">
        <v>7489</v>
      </c>
      <c r="P316" s="25">
        <v>952</v>
      </c>
      <c r="Q316" s="25">
        <v>8419</v>
      </c>
      <c r="R316" s="25">
        <v>1756</v>
      </c>
      <c r="S316" s="25">
        <v>6663</v>
      </c>
      <c r="T316" s="25">
        <v>746</v>
      </c>
      <c r="U316" s="25">
        <v>9388</v>
      </c>
      <c r="V316" s="25">
        <v>1858</v>
      </c>
      <c r="W316" s="25">
        <v>7530</v>
      </c>
      <c r="X316" s="25">
        <f>VLOOKUP(C316,'HERD Expenditures, 2007-2016'!$C$2:$N$630,8,FALSE)</f>
        <v>884791</v>
      </c>
      <c r="Y316" s="25">
        <f>VLOOKUP(C316,'HERD Expenditures, 2007-2016'!$C$2:$N$630,9,FALSE)</f>
        <v>973007</v>
      </c>
      <c r="Z316" s="25">
        <f>VLOOKUP(C316,'HERD Expenditures, 2007-2016'!$C$2:$N$630,10,FALSE)</f>
        <v>989766</v>
      </c>
      <c r="AA316" s="25">
        <f>VLOOKUP(C316,'HERD Expenditures, 2007-2016'!$C$2:$N$630,11,FALSE)</f>
        <v>966781</v>
      </c>
      <c r="AB316" s="25">
        <f>VLOOKUP(C316,'HERD Expenditures, 2007-2016'!$C$2:$N$630,12,FALSE)</f>
        <v>1045338</v>
      </c>
      <c r="AC316" s="45">
        <f t="shared" si="5"/>
        <v>4.0527448869752423</v>
      </c>
      <c r="AD316" s="21">
        <v>271533</v>
      </c>
      <c r="AE316" s="21">
        <v>5306896</v>
      </c>
    </row>
    <row r="317" spans="1:31" hidden="1" x14ac:dyDescent="0.25">
      <c r="A317" s="25" t="s">
        <v>32</v>
      </c>
      <c r="B317" s="25" t="s">
        <v>5</v>
      </c>
      <c r="C317" s="25" t="s">
        <v>259</v>
      </c>
      <c r="D317" s="25" t="s">
        <v>742</v>
      </c>
      <c r="E317" s="25">
        <v>95</v>
      </c>
      <c r="F317" s="25">
        <v>17</v>
      </c>
      <c r="G317" s="25">
        <v>78</v>
      </c>
      <c r="H317" s="25">
        <v>3</v>
      </c>
      <c r="I317" s="25">
        <v>146</v>
      </c>
      <c r="J317" s="25">
        <v>26</v>
      </c>
      <c r="K317" s="25">
        <v>120</v>
      </c>
      <c r="L317" s="25">
        <v>0</v>
      </c>
      <c r="M317" s="25">
        <v>140</v>
      </c>
      <c r="N317" s="25">
        <v>23</v>
      </c>
      <c r="O317" s="25">
        <v>117</v>
      </c>
      <c r="P317" s="25">
        <v>0</v>
      </c>
      <c r="Q317" s="25">
        <v>157</v>
      </c>
      <c r="R317" s="25">
        <v>41</v>
      </c>
      <c r="S317" s="25">
        <v>116</v>
      </c>
      <c r="T317" s="25">
        <v>0</v>
      </c>
      <c r="U317" s="25">
        <v>151</v>
      </c>
      <c r="V317" s="25">
        <v>30</v>
      </c>
      <c r="W317" s="25">
        <v>121</v>
      </c>
      <c r="X317" s="25">
        <f>VLOOKUP(C317,'HERD Expenditures, 2007-2016'!$C$2:$N$630,8,FALSE)</f>
        <v>4129</v>
      </c>
      <c r="Y317" s="25">
        <f>VLOOKUP(C317,'HERD Expenditures, 2007-2016'!$C$2:$N$630,9,FALSE)</f>
        <v>2704</v>
      </c>
      <c r="Z317" s="25">
        <f>VLOOKUP(C317,'HERD Expenditures, 2007-2016'!$C$2:$N$630,10,FALSE)</f>
        <v>2650</v>
      </c>
      <c r="AA317" s="25">
        <f>VLOOKUP(C317,'HERD Expenditures, 2007-2016'!$C$2:$N$630,11,FALSE)</f>
        <v>2310</v>
      </c>
      <c r="AB317" s="25">
        <f>VLOOKUP(C317,'HERD Expenditures, 2007-2016'!$C$2:$N$630,12,FALSE)</f>
        <v>3014</v>
      </c>
      <c r="AC317" s="45">
        <f t="shared" si="5"/>
        <v>4.0333333333333332</v>
      </c>
      <c r="AD317" s="21">
        <v>8123112</v>
      </c>
      <c r="AE317" s="21">
        <v>7998994</v>
      </c>
    </row>
    <row r="318" spans="1:31" x14ac:dyDescent="0.25">
      <c r="A318" s="25" t="s">
        <v>35</v>
      </c>
      <c r="B318" s="25" t="s">
        <v>5</v>
      </c>
      <c r="C318" s="25" t="s">
        <v>636</v>
      </c>
      <c r="D318" s="25" t="s">
        <v>722</v>
      </c>
      <c r="E318" s="25">
        <v>6041</v>
      </c>
      <c r="F318" s="25">
        <v>1188</v>
      </c>
      <c r="G318" s="25">
        <v>4853</v>
      </c>
      <c r="H318" s="25">
        <v>395</v>
      </c>
      <c r="I318" s="25">
        <v>5944</v>
      </c>
      <c r="J318" s="25">
        <v>1190</v>
      </c>
      <c r="K318" s="25">
        <v>4754</v>
      </c>
      <c r="L318" s="25">
        <v>387</v>
      </c>
      <c r="M318" s="25">
        <v>5694</v>
      </c>
      <c r="N318" s="25">
        <v>1152</v>
      </c>
      <c r="O318" s="25">
        <v>4542</v>
      </c>
      <c r="P318" s="25">
        <v>385</v>
      </c>
      <c r="Q318" s="25">
        <v>5879</v>
      </c>
      <c r="R318" s="25">
        <v>1139</v>
      </c>
      <c r="S318" s="25">
        <v>4740</v>
      </c>
      <c r="T318" s="25">
        <v>358</v>
      </c>
      <c r="U318" s="25">
        <v>5624</v>
      </c>
      <c r="V318" s="25">
        <v>1120</v>
      </c>
      <c r="W318" s="25">
        <v>4504</v>
      </c>
      <c r="X318" s="25">
        <f>VLOOKUP(C318,'HERD Expenditures, 2007-2016'!$C$2:$N$630,8,FALSE)</f>
        <v>388625</v>
      </c>
      <c r="Y318" s="25">
        <f>VLOOKUP(C318,'HERD Expenditures, 2007-2016'!$C$2:$N$630,9,FALSE)</f>
        <v>367848</v>
      </c>
      <c r="Z318" s="25">
        <f>VLOOKUP(C318,'HERD Expenditures, 2007-2016'!$C$2:$N$630,10,FALSE)</f>
        <v>347888</v>
      </c>
      <c r="AA318" s="25">
        <f>VLOOKUP(C318,'HERD Expenditures, 2007-2016'!$C$2:$N$630,11,FALSE)</f>
        <v>354560</v>
      </c>
      <c r="AB318" s="25">
        <f>VLOOKUP(C318,'HERD Expenditures, 2007-2016'!$C$2:$N$630,12,FALSE)</f>
        <v>337296</v>
      </c>
      <c r="AC318" s="45">
        <f t="shared" si="5"/>
        <v>4.0214285714285714</v>
      </c>
      <c r="AD318" s="21">
        <v>2563343</v>
      </c>
      <c r="AE318" s="21">
        <v>5306896</v>
      </c>
    </row>
    <row r="319" spans="1:31" hidden="1" x14ac:dyDescent="0.25">
      <c r="A319" s="25" t="s">
        <v>32</v>
      </c>
      <c r="B319" s="25" t="s">
        <v>2</v>
      </c>
      <c r="C319" s="25" t="s">
        <v>435</v>
      </c>
      <c r="D319" s="25" t="s">
        <v>742</v>
      </c>
      <c r="E319" s="25">
        <v>461</v>
      </c>
      <c r="F319" s="25">
        <v>91</v>
      </c>
      <c r="G319" s="25">
        <v>370</v>
      </c>
      <c r="H319" s="25">
        <v>25</v>
      </c>
      <c r="I319" s="25">
        <v>458</v>
      </c>
      <c r="J319" s="25">
        <v>97</v>
      </c>
      <c r="K319" s="25">
        <v>361</v>
      </c>
      <c r="L319" s="25">
        <v>24</v>
      </c>
      <c r="M319" s="25">
        <v>517</v>
      </c>
      <c r="N319" s="25">
        <v>109</v>
      </c>
      <c r="O319" s="25">
        <v>408</v>
      </c>
      <c r="P319" s="25">
        <v>30</v>
      </c>
      <c r="Q319" s="25">
        <v>489</v>
      </c>
      <c r="R319" s="25">
        <v>97</v>
      </c>
      <c r="S319" s="25">
        <v>392</v>
      </c>
      <c r="T319" s="25">
        <v>29</v>
      </c>
      <c r="U319" s="25">
        <v>520</v>
      </c>
      <c r="V319" s="25">
        <v>104</v>
      </c>
      <c r="W319" s="25">
        <v>416</v>
      </c>
      <c r="X319" s="25">
        <f>VLOOKUP(C319,'HERD Expenditures, 2007-2016'!$C$2:$N$630,8,FALSE)</f>
        <v>24397</v>
      </c>
      <c r="Y319" s="25">
        <f>VLOOKUP(C319,'HERD Expenditures, 2007-2016'!$C$2:$N$630,9,FALSE)</f>
        <v>22544</v>
      </c>
      <c r="Z319" s="25">
        <f>VLOOKUP(C319,'HERD Expenditures, 2007-2016'!$C$2:$N$630,10,FALSE)</f>
        <v>32401</v>
      </c>
      <c r="AA319" s="25">
        <f>VLOOKUP(C319,'HERD Expenditures, 2007-2016'!$C$2:$N$630,11,FALSE)</f>
        <v>29282</v>
      </c>
      <c r="AB319" s="25">
        <f>VLOOKUP(C319,'HERD Expenditures, 2007-2016'!$C$2:$N$630,12,FALSE)</f>
        <v>31819</v>
      </c>
      <c r="AC319" s="45">
        <f t="shared" si="5"/>
        <v>4</v>
      </c>
      <c r="AD319" s="21">
        <v>4120166</v>
      </c>
      <c r="AE319" s="21">
        <v>2660503</v>
      </c>
    </row>
    <row r="320" spans="1:31" hidden="1" x14ac:dyDescent="0.25">
      <c r="A320" s="25" t="s">
        <v>27</v>
      </c>
      <c r="B320" s="25" t="s">
        <v>5</v>
      </c>
      <c r="C320" s="25" t="s">
        <v>382</v>
      </c>
      <c r="D320" s="25" t="s">
        <v>705</v>
      </c>
      <c r="E320" s="25">
        <v>343</v>
      </c>
      <c r="F320" s="25">
        <v>56</v>
      </c>
      <c r="G320" s="25">
        <v>287</v>
      </c>
      <c r="H320" s="25">
        <v>0</v>
      </c>
      <c r="I320" s="25">
        <v>49</v>
      </c>
      <c r="J320" s="25">
        <v>40</v>
      </c>
      <c r="K320" s="25">
        <v>9</v>
      </c>
      <c r="L320" s="25">
        <v>0</v>
      </c>
      <c r="M320" s="25">
        <v>273</v>
      </c>
      <c r="N320" s="25">
        <v>74</v>
      </c>
      <c r="O320" s="25">
        <v>199</v>
      </c>
      <c r="P320" s="25">
        <v>0</v>
      </c>
      <c r="Q320" s="25">
        <v>349</v>
      </c>
      <c r="R320" s="25">
        <v>119</v>
      </c>
      <c r="S320" s="25">
        <v>230</v>
      </c>
      <c r="T320" s="25">
        <v>0</v>
      </c>
      <c r="U320" s="25">
        <v>365</v>
      </c>
      <c r="V320" s="25">
        <v>73</v>
      </c>
      <c r="W320" s="25">
        <v>292</v>
      </c>
      <c r="X320" s="25">
        <f>VLOOKUP(C320,'HERD Expenditures, 2007-2016'!$C$2:$N$630,8,FALSE)</f>
        <v>14053</v>
      </c>
      <c r="Y320" s="25">
        <f>VLOOKUP(C320,'HERD Expenditures, 2007-2016'!$C$2:$N$630,9,FALSE)</f>
        <v>15564</v>
      </c>
      <c r="Z320" s="25">
        <f>VLOOKUP(C320,'HERD Expenditures, 2007-2016'!$C$2:$N$630,10,FALSE)</f>
        <v>13136</v>
      </c>
      <c r="AA320" s="25">
        <f>VLOOKUP(C320,'HERD Expenditures, 2007-2016'!$C$2:$N$630,11,FALSE)</f>
        <v>17930</v>
      </c>
      <c r="AB320" s="25">
        <f>VLOOKUP(C320,'HERD Expenditures, 2007-2016'!$C$2:$N$630,12,FALSE)</f>
        <v>20676</v>
      </c>
      <c r="AC320" s="45">
        <f t="shared" si="5"/>
        <v>4</v>
      </c>
      <c r="AD320" s="21">
        <v>504306</v>
      </c>
      <c r="AE320" s="21">
        <v>1370988</v>
      </c>
    </row>
    <row r="321" spans="1:31" hidden="1" x14ac:dyDescent="0.25">
      <c r="A321" s="25" t="s">
        <v>63</v>
      </c>
      <c r="B321" s="25" t="s">
        <v>5</v>
      </c>
      <c r="C321" s="25" t="s">
        <v>147</v>
      </c>
      <c r="D321" s="25" t="s">
        <v>924</v>
      </c>
      <c r="E321" s="25">
        <v>68</v>
      </c>
      <c r="F321" s="25">
        <v>15</v>
      </c>
      <c r="G321" s="25">
        <v>53</v>
      </c>
      <c r="H321" s="25">
        <v>0</v>
      </c>
      <c r="I321" s="25">
        <v>68</v>
      </c>
      <c r="J321" s="25">
        <v>15</v>
      </c>
      <c r="K321" s="25">
        <v>53</v>
      </c>
      <c r="L321" s="25">
        <v>0</v>
      </c>
      <c r="M321" s="25">
        <v>69</v>
      </c>
      <c r="N321" s="25">
        <v>12</v>
      </c>
      <c r="O321" s="25">
        <v>57</v>
      </c>
      <c r="P321" s="25">
        <v>0</v>
      </c>
      <c r="Q321" s="25">
        <v>67</v>
      </c>
      <c r="R321" s="25">
        <v>16</v>
      </c>
      <c r="S321" s="25">
        <v>51</v>
      </c>
      <c r="T321" s="25">
        <v>0</v>
      </c>
      <c r="U321" s="25">
        <v>70</v>
      </c>
      <c r="V321" s="25">
        <v>14</v>
      </c>
      <c r="W321" s="25">
        <v>56</v>
      </c>
      <c r="X321" s="25">
        <f>VLOOKUP(C321,'HERD Expenditures, 2007-2016'!$C$2:$N$630,8,FALSE)</f>
        <v>2469</v>
      </c>
      <c r="Y321" s="25">
        <f>VLOOKUP(C321,'HERD Expenditures, 2007-2016'!$C$2:$N$630,9,FALSE)</f>
        <v>2781</v>
      </c>
      <c r="Z321" s="25">
        <f>VLOOKUP(C321,'HERD Expenditures, 2007-2016'!$C$2:$N$630,10,FALSE)</f>
        <v>2267</v>
      </c>
      <c r="AA321" s="25">
        <f>VLOOKUP(C321,'HERD Expenditures, 2007-2016'!$C$2:$N$630,11,FALSE)</f>
        <v>1672</v>
      </c>
      <c r="AB321" s="25">
        <f>VLOOKUP(C321,'HERD Expenditures, 2007-2016'!$C$2:$N$630,12,FALSE)</f>
        <v>2441</v>
      </c>
      <c r="AC321" s="45">
        <f t="shared" si="5"/>
        <v>4</v>
      </c>
      <c r="AD321" s="21">
        <v>8123112</v>
      </c>
      <c r="AE321" s="21">
        <v>7998994</v>
      </c>
    </row>
    <row r="322" spans="1:31" x14ac:dyDescent="0.25">
      <c r="A322" s="25" t="s">
        <v>486</v>
      </c>
      <c r="B322" s="25" t="s">
        <v>5</v>
      </c>
      <c r="C322" s="25" t="s">
        <v>485</v>
      </c>
      <c r="D322" s="25" t="s">
        <v>819</v>
      </c>
      <c r="E322" s="25">
        <v>644</v>
      </c>
      <c r="F322" s="25">
        <v>118</v>
      </c>
      <c r="G322" s="25">
        <v>526</v>
      </c>
      <c r="H322" s="25">
        <v>35</v>
      </c>
      <c r="I322" s="25">
        <v>678</v>
      </c>
      <c r="J322" s="25">
        <v>123</v>
      </c>
      <c r="K322" s="25">
        <v>555</v>
      </c>
      <c r="L322" s="25">
        <v>30</v>
      </c>
      <c r="M322" s="25">
        <v>702</v>
      </c>
      <c r="N322" s="25">
        <v>116</v>
      </c>
      <c r="O322" s="25">
        <v>586</v>
      </c>
      <c r="P322" s="25">
        <v>29</v>
      </c>
      <c r="Q322" s="25">
        <v>725</v>
      </c>
      <c r="R322" s="25">
        <v>126</v>
      </c>
      <c r="S322" s="25">
        <v>599</v>
      </c>
      <c r="T322" s="25">
        <v>22</v>
      </c>
      <c r="U322" s="25">
        <v>917</v>
      </c>
      <c r="V322" s="25">
        <v>184</v>
      </c>
      <c r="W322" s="25">
        <v>733</v>
      </c>
      <c r="X322" s="25">
        <f>VLOOKUP(C322,'HERD Expenditures, 2007-2016'!$C$2:$N$630,8,FALSE)</f>
        <v>28100</v>
      </c>
      <c r="Y322" s="25">
        <f>VLOOKUP(C322,'HERD Expenditures, 2007-2016'!$C$2:$N$630,9,FALSE)</f>
        <v>30516</v>
      </c>
      <c r="Z322" s="25">
        <f>VLOOKUP(C322,'HERD Expenditures, 2007-2016'!$C$2:$N$630,10,FALSE)</f>
        <v>31590</v>
      </c>
      <c r="AA322" s="25">
        <f>VLOOKUP(C322,'HERD Expenditures, 2007-2016'!$C$2:$N$630,11,FALSE)</f>
        <v>35206</v>
      </c>
      <c r="AB322" s="25">
        <f>VLOOKUP(C322,'HERD Expenditures, 2007-2016'!$C$2:$N$630,12,FALSE)</f>
        <v>39580</v>
      </c>
      <c r="AC322" s="45">
        <f t="shared" si="5"/>
        <v>3.9836956521739131</v>
      </c>
      <c r="AD322" s="21">
        <v>344504</v>
      </c>
      <c r="AE322" s="21">
        <v>7998994</v>
      </c>
    </row>
    <row r="323" spans="1:31" hidden="1" x14ac:dyDescent="0.25">
      <c r="A323" s="25" t="s">
        <v>8</v>
      </c>
      <c r="B323" s="25" t="s">
        <v>5</v>
      </c>
      <c r="C323" s="25" t="s">
        <v>449</v>
      </c>
      <c r="D323" s="25" t="s">
        <v>839</v>
      </c>
      <c r="E323" s="25">
        <v>657</v>
      </c>
      <c r="F323" s="25">
        <v>120</v>
      </c>
      <c r="G323" s="25">
        <v>537</v>
      </c>
      <c r="H323" s="25">
        <v>36</v>
      </c>
      <c r="I323" s="25">
        <v>597</v>
      </c>
      <c r="J323" s="25">
        <v>136</v>
      </c>
      <c r="K323" s="25">
        <v>461</v>
      </c>
      <c r="L323" s="25">
        <v>27</v>
      </c>
      <c r="M323" s="25">
        <v>566</v>
      </c>
      <c r="N323" s="25">
        <v>127</v>
      </c>
      <c r="O323" s="25">
        <v>439</v>
      </c>
      <c r="P323" s="25">
        <v>33</v>
      </c>
      <c r="Q323" s="25">
        <v>399</v>
      </c>
      <c r="R323" s="25">
        <v>117</v>
      </c>
      <c r="S323" s="25">
        <v>282</v>
      </c>
      <c r="T323" s="25">
        <v>22</v>
      </c>
      <c r="U323" s="25">
        <v>588</v>
      </c>
      <c r="V323" s="25">
        <v>118</v>
      </c>
      <c r="W323" s="25">
        <v>470</v>
      </c>
      <c r="X323" s="25">
        <f>VLOOKUP(C323,'HERD Expenditures, 2007-2016'!$C$2:$N$630,8,FALSE)</f>
        <v>29227</v>
      </c>
      <c r="Y323" s="25">
        <f>VLOOKUP(C323,'HERD Expenditures, 2007-2016'!$C$2:$N$630,9,FALSE)</f>
        <v>28829</v>
      </c>
      <c r="Z323" s="25">
        <f>VLOOKUP(C323,'HERD Expenditures, 2007-2016'!$C$2:$N$630,10,FALSE)</f>
        <v>29164</v>
      </c>
      <c r="AA323" s="25">
        <f>VLOOKUP(C323,'HERD Expenditures, 2007-2016'!$C$2:$N$630,11,FALSE)</f>
        <v>26595</v>
      </c>
      <c r="AB323" s="25">
        <f>VLOOKUP(C323,'HERD Expenditures, 2007-2016'!$C$2:$N$630,12,FALSE)</f>
        <v>26292</v>
      </c>
      <c r="AC323" s="45">
        <f t="shared" si="5"/>
        <v>3.9830508474576272</v>
      </c>
      <c r="AD323" s="21">
        <v>1139580</v>
      </c>
      <c r="AE323" s="21">
        <v>2239817</v>
      </c>
    </row>
    <row r="324" spans="1:31" hidden="1" x14ac:dyDescent="0.25">
      <c r="A324" s="25" t="s">
        <v>103</v>
      </c>
      <c r="B324" s="25" t="s">
        <v>2</v>
      </c>
      <c r="C324" s="25" t="s">
        <v>376</v>
      </c>
      <c r="D324" s="25" t="s">
        <v>738</v>
      </c>
      <c r="E324" s="25">
        <v>391</v>
      </c>
      <c r="F324" s="25">
        <v>66</v>
      </c>
      <c r="G324" s="25">
        <v>325</v>
      </c>
      <c r="H324" s="25">
        <v>30</v>
      </c>
      <c r="I324" s="25">
        <v>464</v>
      </c>
      <c r="J324" s="25">
        <v>99</v>
      </c>
      <c r="K324" s="25">
        <v>365</v>
      </c>
      <c r="L324" s="25">
        <v>40</v>
      </c>
      <c r="M324" s="25">
        <v>361</v>
      </c>
      <c r="N324" s="25">
        <v>81</v>
      </c>
      <c r="O324" s="25">
        <v>280</v>
      </c>
      <c r="P324" s="25">
        <v>33</v>
      </c>
      <c r="Q324" s="25">
        <v>353</v>
      </c>
      <c r="R324" s="25">
        <v>78</v>
      </c>
      <c r="S324" s="25">
        <v>275</v>
      </c>
      <c r="T324" s="25">
        <v>32</v>
      </c>
      <c r="U324" s="25">
        <v>348</v>
      </c>
      <c r="V324" s="25">
        <v>70</v>
      </c>
      <c r="W324" s="25">
        <v>278</v>
      </c>
      <c r="X324" s="25">
        <f>VLOOKUP(C324,'HERD Expenditures, 2007-2016'!$C$2:$N$630,8,FALSE)</f>
        <v>15237</v>
      </c>
      <c r="Y324" s="25">
        <f>VLOOKUP(C324,'HERD Expenditures, 2007-2016'!$C$2:$N$630,9,FALSE)</f>
        <v>19262</v>
      </c>
      <c r="Z324" s="25">
        <f>VLOOKUP(C324,'HERD Expenditures, 2007-2016'!$C$2:$N$630,10,FALSE)</f>
        <v>18183</v>
      </c>
      <c r="AA324" s="25">
        <f>VLOOKUP(C324,'HERD Expenditures, 2007-2016'!$C$2:$N$630,11,FALSE)</f>
        <v>16116</v>
      </c>
      <c r="AB324" s="25">
        <f>VLOOKUP(C324,'HERD Expenditures, 2007-2016'!$C$2:$N$630,12,FALSE)</f>
        <v>21326</v>
      </c>
      <c r="AC324" s="45">
        <f t="shared" si="5"/>
        <v>3.9714285714285715</v>
      </c>
      <c r="AD324" s="21">
        <v>156849</v>
      </c>
      <c r="AE324" s="21">
        <v>1724973</v>
      </c>
    </row>
    <row r="325" spans="1:31" x14ac:dyDescent="0.25">
      <c r="A325" s="25" t="s">
        <v>101</v>
      </c>
      <c r="B325" s="25" t="s">
        <v>5</v>
      </c>
      <c r="C325" s="25" t="s">
        <v>510</v>
      </c>
      <c r="D325" s="25" t="s">
        <v>805</v>
      </c>
      <c r="E325" s="25">
        <v>1274</v>
      </c>
      <c r="F325" s="25">
        <v>222</v>
      </c>
      <c r="G325" s="25">
        <v>1052</v>
      </c>
      <c r="H325" s="25">
        <v>80</v>
      </c>
      <c r="I325" s="25">
        <v>1109</v>
      </c>
      <c r="J325" s="25">
        <v>236</v>
      </c>
      <c r="K325" s="25">
        <v>873</v>
      </c>
      <c r="L325" s="25">
        <v>87</v>
      </c>
      <c r="M325" s="25">
        <v>1126</v>
      </c>
      <c r="N325" s="25">
        <v>227</v>
      </c>
      <c r="O325" s="25">
        <v>899</v>
      </c>
      <c r="P325" s="25">
        <v>78</v>
      </c>
      <c r="Q325" s="25">
        <v>1232</v>
      </c>
      <c r="R325" s="25">
        <v>241</v>
      </c>
      <c r="S325" s="25">
        <v>991</v>
      </c>
      <c r="T325" s="25">
        <v>86</v>
      </c>
      <c r="U325" s="25">
        <v>1223</v>
      </c>
      <c r="V325" s="25">
        <v>247</v>
      </c>
      <c r="W325" s="25">
        <v>976</v>
      </c>
      <c r="X325" s="25">
        <f>VLOOKUP(C325,'HERD Expenditures, 2007-2016'!$C$2:$N$630,8,FALSE)</f>
        <v>55885</v>
      </c>
      <c r="Y325" s="25">
        <f>VLOOKUP(C325,'HERD Expenditures, 2007-2016'!$C$2:$N$630,9,FALSE)</f>
        <v>55443</v>
      </c>
      <c r="Z325" s="25">
        <f>VLOOKUP(C325,'HERD Expenditures, 2007-2016'!$C$2:$N$630,10,FALSE)</f>
        <v>53140</v>
      </c>
      <c r="AA325" s="25">
        <f>VLOOKUP(C325,'HERD Expenditures, 2007-2016'!$C$2:$N$630,11,FALSE)</f>
        <v>58234</v>
      </c>
      <c r="AB325" s="25">
        <f>VLOOKUP(C325,'HERD Expenditures, 2007-2016'!$C$2:$N$630,12,FALSE)</f>
        <v>62549</v>
      </c>
      <c r="AC325" s="45">
        <f t="shared" si="5"/>
        <v>3.951417004048583</v>
      </c>
      <c r="AD325" s="21" t="e">
        <v>#N/A</v>
      </c>
      <c r="AE325" s="21">
        <v>2602408</v>
      </c>
    </row>
    <row r="326" spans="1:31" x14ac:dyDescent="0.25">
      <c r="A326" s="25" t="s">
        <v>32</v>
      </c>
      <c r="B326" s="25" t="s">
        <v>5</v>
      </c>
      <c r="C326" s="25" t="s">
        <v>561</v>
      </c>
      <c r="D326" s="25" t="s">
        <v>743</v>
      </c>
      <c r="E326" s="25">
        <v>2644</v>
      </c>
      <c r="F326" s="25">
        <v>447</v>
      </c>
      <c r="G326" s="25">
        <v>2197</v>
      </c>
      <c r="H326" s="25">
        <v>96</v>
      </c>
      <c r="I326" s="25">
        <v>2719</v>
      </c>
      <c r="J326" s="25">
        <v>471</v>
      </c>
      <c r="K326" s="25">
        <v>2248</v>
      </c>
      <c r="L326" s="25">
        <v>109</v>
      </c>
      <c r="M326" s="25">
        <v>1852</v>
      </c>
      <c r="N326" s="25">
        <v>413</v>
      </c>
      <c r="O326" s="25">
        <v>1439</v>
      </c>
      <c r="P326" s="25">
        <v>167</v>
      </c>
      <c r="Q326" s="25">
        <v>1821</v>
      </c>
      <c r="R326" s="25">
        <v>294</v>
      </c>
      <c r="S326" s="25">
        <v>1527</v>
      </c>
      <c r="T326" s="25">
        <v>191</v>
      </c>
      <c r="U326" s="25">
        <v>2007</v>
      </c>
      <c r="V326" s="25">
        <v>406</v>
      </c>
      <c r="W326" s="25">
        <v>1601</v>
      </c>
      <c r="X326" s="25">
        <f>VLOOKUP(C326,'HERD Expenditures, 2007-2016'!$C$2:$N$630,8,FALSE)</f>
        <v>116288</v>
      </c>
      <c r="Y326" s="25">
        <f>VLOOKUP(C326,'HERD Expenditures, 2007-2016'!$C$2:$N$630,9,FALSE)</f>
        <v>130844</v>
      </c>
      <c r="Z326" s="25">
        <f>VLOOKUP(C326,'HERD Expenditures, 2007-2016'!$C$2:$N$630,10,FALSE)</f>
        <v>140597</v>
      </c>
      <c r="AA326" s="25">
        <f>VLOOKUP(C326,'HERD Expenditures, 2007-2016'!$C$2:$N$630,11,FALSE)</f>
        <v>150628</v>
      </c>
      <c r="AB326" s="25">
        <f>VLOOKUP(C326,'HERD Expenditures, 2007-2016'!$C$2:$N$630,12,FALSE)</f>
        <v>162049</v>
      </c>
      <c r="AC326" s="45">
        <f t="shared" si="5"/>
        <v>3.9433497536945814</v>
      </c>
      <c r="AD326" s="21">
        <v>8123112</v>
      </c>
      <c r="AE326" s="21">
        <v>7998994</v>
      </c>
    </row>
    <row r="327" spans="1:31" hidden="1" x14ac:dyDescent="0.25">
      <c r="A327" s="25" t="s">
        <v>27</v>
      </c>
      <c r="B327" s="25" t="s">
        <v>2</v>
      </c>
      <c r="C327" s="25" t="s">
        <v>154</v>
      </c>
      <c r="D327" s="25" t="s">
        <v>700</v>
      </c>
      <c r="E327" s="25">
        <v>71</v>
      </c>
      <c r="F327" s="25">
        <v>16</v>
      </c>
      <c r="G327" s="25">
        <v>55</v>
      </c>
      <c r="H327" s="25">
        <v>16</v>
      </c>
      <c r="I327" s="25">
        <v>74</v>
      </c>
      <c r="J327" s="25">
        <v>20</v>
      </c>
      <c r="K327" s="25">
        <v>54</v>
      </c>
      <c r="L327" s="25">
        <v>13</v>
      </c>
      <c r="M327" s="25">
        <v>85</v>
      </c>
      <c r="N327" s="25">
        <v>22</v>
      </c>
      <c r="O327" s="25">
        <v>63</v>
      </c>
      <c r="P327" s="25">
        <v>12</v>
      </c>
      <c r="Q327" s="25">
        <v>65</v>
      </c>
      <c r="R327" s="25">
        <v>16</v>
      </c>
      <c r="S327" s="25">
        <v>49</v>
      </c>
      <c r="T327" s="25">
        <v>7</v>
      </c>
      <c r="U327" s="25">
        <v>74</v>
      </c>
      <c r="V327" s="25">
        <v>15</v>
      </c>
      <c r="W327" s="25">
        <v>59</v>
      </c>
      <c r="X327" s="25">
        <f>VLOOKUP(C327,'HERD Expenditures, 2007-2016'!$C$2:$N$630,8,FALSE)</f>
        <v>3005</v>
      </c>
      <c r="Y327" s="25">
        <f>VLOOKUP(C327,'HERD Expenditures, 2007-2016'!$C$2:$N$630,9,FALSE)</f>
        <v>3721</v>
      </c>
      <c r="Z327" s="25">
        <f>VLOOKUP(C327,'HERD Expenditures, 2007-2016'!$C$2:$N$630,10,FALSE)</f>
        <v>5474</v>
      </c>
      <c r="AA327" s="25">
        <f>VLOOKUP(C327,'HERD Expenditures, 2007-2016'!$C$2:$N$630,11,FALSE)</f>
        <v>4904</v>
      </c>
      <c r="AB327" s="25">
        <f>VLOOKUP(C327,'HERD Expenditures, 2007-2016'!$C$2:$N$630,12,FALSE)</f>
        <v>6895</v>
      </c>
      <c r="AC327" s="45">
        <f t="shared" si="5"/>
        <v>3.9333333333333331</v>
      </c>
      <c r="AD327" s="21">
        <v>5456991</v>
      </c>
      <c r="AE327" s="21">
        <v>14325377</v>
      </c>
    </row>
    <row r="328" spans="1:31" hidden="1" x14ac:dyDescent="0.25">
      <c r="A328" s="25" t="s">
        <v>16</v>
      </c>
      <c r="B328" s="25" t="s">
        <v>5</v>
      </c>
      <c r="C328" s="25" t="s">
        <v>455</v>
      </c>
      <c r="D328" s="25" t="s">
        <v>833</v>
      </c>
      <c r="E328" s="25">
        <v>911</v>
      </c>
      <c r="F328" s="25">
        <v>168</v>
      </c>
      <c r="G328" s="25">
        <v>743</v>
      </c>
      <c r="H328" s="25">
        <v>33</v>
      </c>
      <c r="I328" s="25">
        <v>858</v>
      </c>
      <c r="J328" s="25">
        <v>154</v>
      </c>
      <c r="K328" s="25">
        <v>704</v>
      </c>
      <c r="L328" s="25">
        <v>37</v>
      </c>
      <c r="M328" s="25">
        <v>756</v>
      </c>
      <c r="N328" s="25">
        <v>155</v>
      </c>
      <c r="O328" s="25">
        <v>601</v>
      </c>
      <c r="P328" s="25">
        <v>30</v>
      </c>
      <c r="Q328" s="25">
        <v>608</v>
      </c>
      <c r="R328" s="25">
        <v>103</v>
      </c>
      <c r="S328" s="25">
        <v>505</v>
      </c>
      <c r="T328" s="25">
        <v>24</v>
      </c>
      <c r="U328" s="25">
        <v>630</v>
      </c>
      <c r="V328" s="25">
        <v>128</v>
      </c>
      <c r="W328" s="25">
        <v>502</v>
      </c>
      <c r="X328" s="25">
        <f>VLOOKUP(C328,'HERD Expenditures, 2007-2016'!$C$2:$N$630,8,FALSE)</f>
        <v>31990</v>
      </c>
      <c r="Y328" s="25">
        <f>VLOOKUP(C328,'HERD Expenditures, 2007-2016'!$C$2:$N$630,9,FALSE)</f>
        <v>38271</v>
      </c>
      <c r="Z328" s="25">
        <f>VLOOKUP(C328,'HERD Expenditures, 2007-2016'!$C$2:$N$630,10,FALSE)</f>
        <v>29925</v>
      </c>
      <c r="AA328" s="25">
        <f>VLOOKUP(C328,'HERD Expenditures, 2007-2016'!$C$2:$N$630,11,FALSE)</f>
        <v>26549</v>
      </c>
      <c r="AB328" s="25">
        <f>VLOOKUP(C328,'HERD Expenditures, 2007-2016'!$C$2:$N$630,12,FALSE)</f>
        <v>25273</v>
      </c>
      <c r="AC328" s="45">
        <f t="shared" si="5"/>
        <v>3.921875</v>
      </c>
      <c r="AD328" s="21">
        <v>603621</v>
      </c>
      <c r="AE328" s="21">
        <v>3198718</v>
      </c>
    </row>
    <row r="329" spans="1:31" x14ac:dyDescent="0.25">
      <c r="A329" s="25" t="s">
        <v>42</v>
      </c>
      <c r="B329" s="25" t="s">
        <v>2</v>
      </c>
      <c r="C329" s="25" t="s">
        <v>562</v>
      </c>
      <c r="D329" s="25" t="s">
        <v>723</v>
      </c>
      <c r="E329" s="25">
        <v>1821</v>
      </c>
      <c r="F329" s="25">
        <v>291</v>
      </c>
      <c r="G329" s="25">
        <v>1530</v>
      </c>
      <c r="H329" s="25">
        <v>145</v>
      </c>
      <c r="I329" s="25">
        <v>1840</v>
      </c>
      <c r="J329" s="25">
        <v>325</v>
      </c>
      <c r="K329" s="25">
        <v>1515</v>
      </c>
      <c r="L329" s="25">
        <v>137</v>
      </c>
      <c r="M329" s="25">
        <v>2125</v>
      </c>
      <c r="N329" s="25">
        <v>285</v>
      </c>
      <c r="O329" s="25">
        <v>1840</v>
      </c>
      <c r="P329" s="25">
        <v>133</v>
      </c>
      <c r="Q329" s="25">
        <v>1960</v>
      </c>
      <c r="R329" s="25">
        <v>391</v>
      </c>
      <c r="S329" s="25">
        <v>1569</v>
      </c>
      <c r="T329" s="25">
        <v>118</v>
      </c>
      <c r="U329" s="25">
        <v>2042</v>
      </c>
      <c r="V329" s="25">
        <v>416</v>
      </c>
      <c r="W329" s="25">
        <v>1626</v>
      </c>
      <c r="X329" s="25">
        <f>VLOOKUP(C329,'HERD Expenditures, 2007-2016'!$C$2:$N$630,8,FALSE)</f>
        <v>107862</v>
      </c>
      <c r="Y329" s="25">
        <f>VLOOKUP(C329,'HERD Expenditures, 2007-2016'!$C$2:$N$630,9,FALSE)</f>
        <v>116088</v>
      </c>
      <c r="Z329" s="25">
        <f>VLOOKUP(C329,'HERD Expenditures, 2007-2016'!$C$2:$N$630,10,FALSE)</f>
        <v>116245</v>
      </c>
      <c r="AA329" s="25">
        <f>VLOOKUP(C329,'HERD Expenditures, 2007-2016'!$C$2:$N$630,11,FALSE)</f>
        <v>122915</v>
      </c>
      <c r="AB329" s="25">
        <f>VLOOKUP(C329,'HERD Expenditures, 2007-2016'!$C$2:$N$630,12,FALSE)</f>
        <v>129040</v>
      </c>
      <c r="AC329" s="45">
        <f t="shared" si="5"/>
        <v>3.9086538461538463</v>
      </c>
      <c r="AD329" s="21">
        <v>65354</v>
      </c>
      <c r="AE329" s="21">
        <v>2503532</v>
      </c>
    </row>
    <row r="330" spans="1:31" x14ac:dyDescent="0.25">
      <c r="A330" s="25" t="s">
        <v>37</v>
      </c>
      <c r="B330" s="25" t="s">
        <v>5</v>
      </c>
      <c r="C330" s="25" t="s">
        <v>659</v>
      </c>
      <c r="D330" s="25" t="s">
        <v>703</v>
      </c>
      <c r="E330" s="25">
        <v>10574</v>
      </c>
      <c r="F330" s="25">
        <v>1618</v>
      </c>
      <c r="G330" s="25">
        <v>8956</v>
      </c>
      <c r="H330" s="25">
        <v>836</v>
      </c>
      <c r="I330" s="25">
        <v>10257</v>
      </c>
      <c r="J330" s="25">
        <v>1762</v>
      </c>
      <c r="K330" s="25">
        <v>8495</v>
      </c>
      <c r="L330" s="25">
        <v>658</v>
      </c>
      <c r="M330" s="25">
        <v>9996</v>
      </c>
      <c r="N330" s="25">
        <v>1837</v>
      </c>
      <c r="O330" s="25">
        <v>8159</v>
      </c>
      <c r="P330" s="25">
        <v>631</v>
      </c>
      <c r="Q330" s="25">
        <v>9681</v>
      </c>
      <c r="R330" s="25">
        <v>1703</v>
      </c>
      <c r="S330" s="25">
        <v>7978</v>
      </c>
      <c r="T330" s="25">
        <v>581</v>
      </c>
      <c r="U330" s="25">
        <v>9049</v>
      </c>
      <c r="V330" s="25">
        <v>1856</v>
      </c>
      <c r="W330" s="25">
        <v>7193</v>
      </c>
      <c r="X330" s="25">
        <f>VLOOKUP(C330,'HERD Expenditures, 2007-2016'!$C$2:$N$630,8,FALSE)</f>
        <v>866638</v>
      </c>
      <c r="Y330" s="25">
        <f>VLOOKUP(C330,'HERD Expenditures, 2007-2016'!$C$2:$N$630,9,FALSE)</f>
        <v>872736</v>
      </c>
      <c r="Z330" s="25">
        <f>VLOOKUP(C330,'HERD Expenditures, 2007-2016'!$C$2:$N$630,10,FALSE)</f>
        <v>856806</v>
      </c>
      <c r="AA330" s="25">
        <f>VLOOKUP(C330,'HERD Expenditures, 2007-2016'!$C$2:$N$630,11,FALSE)</f>
        <v>861205</v>
      </c>
      <c r="AB330" s="25">
        <f>VLOOKUP(C330,'HERD Expenditures, 2007-2016'!$C$2:$N$630,12,FALSE)</f>
        <v>889793</v>
      </c>
      <c r="AC330" s="45">
        <f t="shared" si="5"/>
        <v>3.8755387931034484</v>
      </c>
      <c r="AD330" s="21" t="e">
        <v>#N/A</v>
      </c>
      <c r="AE330" s="21">
        <v>7998994</v>
      </c>
    </row>
    <row r="331" spans="1:31" hidden="1" x14ac:dyDescent="0.25">
      <c r="A331" s="25" t="s">
        <v>19</v>
      </c>
      <c r="B331" s="25" t="s">
        <v>5</v>
      </c>
      <c r="C331" s="25" t="s">
        <v>385</v>
      </c>
      <c r="D331" s="25" t="s">
        <v>709</v>
      </c>
      <c r="E331" s="25">
        <v>206</v>
      </c>
      <c r="F331" s="25">
        <v>38</v>
      </c>
      <c r="G331" s="25">
        <v>168</v>
      </c>
      <c r="H331" s="25">
        <v>3</v>
      </c>
      <c r="I331" s="25">
        <v>208</v>
      </c>
      <c r="J331" s="25">
        <v>32</v>
      </c>
      <c r="K331" s="25">
        <v>176</v>
      </c>
      <c r="L331" s="25">
        <v>6</v>
      </c>
      <c r="M331" s="25">
        <v>431</v>
      </c>
      <c r="N331" s="25">
        <v>99</v>
      </c>
      <c r="O331" s="25">
        <v>332</v>
      </c>
      <c r="P331" s="25">
        <v>4</v>
      </c>
      <c r="Q331" s="25">
        <v>369</v>
      </c>
      <c r="R331" s="25">
        <v>60</v>
      </c>
      <c r="S331" s="25">
        <v>309</v>
      </c>
      <c r="T331" s="25">
        <v>14</v>
      </c>
      <c r="U331" s="25">
        <v>369</v>
      </c>
      <c r="V331" s="25">
        <v>76</v>
      </c>
      <c r="W331" s="25">
        <v>293</v>
      </c>
      <c r="X331" s="25">
        <f>VLOOKUP(C331,'HERD Expenditures, 2007-2016'!$C$2:$N$630,8,FALSE)</f>
        <v>3783</v>
      </c>
      <c r="Y331" s="25">
        <f>VLOOKUP(C331,'HERD Expenditures, 2007-2016'!$C$2:$N$630,9,FALSE)</f>
        <v>3407</v>
      </c>
      <c r="Z331" s="25">
        <f>VLOOKUP(C331,'HERD Expenditures, 2007-2016'!$C$2:$N$630,10,FALSE)</f>
        <v>8202</v>
      </c>
      <c r="AA331" s="25">
        <f>VLOOKUP(C331,'HERD Expenditures, 2007-2016'!$C$2:$N$630,11,FALSE)</f>
        <v>8044</v>
      </c>
      <c r="AB331" s="25">
        <f>VLOOKUP(C331,'HERD Expenditures, 2007-2016'!$C$2:$N$630,12,FALSE)</f>
        <v>10212</v>
      </c>
      <c r="AC331" s="45">
        <f t="shared" si="5"/>
        <v>3.8552631578947367</v>
      </c>
      <c r="AD331" s="21">
        <v>123924</v>
      </c>
      <c r="AE331" s="21">
        <v>2239817</v>
      </c>
    </row>
    <row r="332" spans="1:31" x14ac:dyDescent="0.25">
      <c r="A332" s="25" t="s">
        <v>157</v>
      </c>
      <c r="B332" s="25" t="s">
        <v>5</v>
      </c>
      <c r="C332" s="25" t="s">
        <v>584</v>
      </c>
      <c r="D332" s="25" t="s">
        <v>761</v>
      </c>
      <c r="E332" s="25">
        <v>3527</v>
      </c>
      <c r="F332" s="25">
        <v>691</v>
      </c>
      <c r="G332" s="25">
        <v>2836</v>
      </c>
      <c r="H332" s="25">
        <v>222</v>
      </c>
      <c r="I332" s="25">
        <v>3086</v>
      </c>
      <c r="J332" s="25">
        <v>699</v>
      </c>
      <c r="K332" s="25">
        <v>2387</v>
      </c>
      <c r="L332" s="25">
        <v>219</v>
      </c>
      <c r="M332" s="25">
        <v>2523</v>
      </c>
      <c r="N332" s="25">
        <v>571</v>
      </c>
      <c r="O332" s="25">
        <v>1952</v>
      </c>
      <c r="P332" s="25">
        <v>222</v>
      </c>
      <c r="Q332" s="25">
        <v>2990</v>
      </c>
      <c r="R332" s="25">
        <v>674</v>
      </c>
      <c r="S332" s="25">
        <v>2316</v>
      </c>
      <c r="T332" s="25">
        <v>224</v>
      </c>
      <c r="U332" s="25">
        <v>2971</v>
      </c>
      <c r="V332" s="25">
        <v>612</v>
      </c>
      <c r="W332" s="25">
        <v>2359</v>
      </c>
      <c r="X332" s="25">
        <f>VLOOKUP(C332,'HERD Expenditures, 2007-2016'!$C$2:$N$630,8,FALSE)</f>
        <v>201366</v>
      </c>
      <c r="Y332" s="25">
        <f>VLOOKUP(C332,'HERD Expenditures, 2007-2016'!$C$2:$N$630,9,FALSE)</f>
        <v>196015</v>
      </c>
      <c r="Z332" s="25">
        <f>VLOOKUP(C332,'HERD Expenditures, 2007-2016'!$C$2:$N$630,10,FALSE)</f>
        <v>201858</v>
      </c>
      <c r="AA332" s="25">
        <f>VLOOKUP(C332,'HERD Expenditures, 2007-2016'!$C$2:$N$630,11,FALSE)</f>
        <v>218925</v>
      </c>
      <c r="AB332" s="25">
        <f>VLOOKUP(C332,'HERD Expenditures, 2007-2016'!$C$2:$N$630,12,FALSE)</f>
        <v>225999</v>
      </c>
      <c r="AC332" s="45">
        <f t="shared" si="5"/>
        <v>3.8545751633986929</v>
      </c>
      <c r="AD332" s="21">
        <v>1118924</v>
      </c>
      <c r="AE332" s="21">
        <v>14325377</v>
      </c>
    </row>
    <row r="333" spans="1:31" hidden="1" x14ac:dyDescent="0.25">
      <c r="A333" s="25" t="s">
        <v>63</v>
      </c>
      <c r="B333" s="25" t="s">
        <v>5</v>
      </c>
      <c r="C333" s="25" t="s">
        <v>417</v>
      </c>
      <c r="D333" s="25" t="s">
        <v>848</v>
      </c>
      <c r="E333" s="25">
        <v>597</v>
      </c>
      <c r="F333" s="25">
        <v>89</v>
      </c>
      <c r="G333" s="25">
        <v>508</v>
      </c>
      <c r="H333" s="25">
        <v>17</v>
      </c>
      <c r="I333" s="25">
        <v>600</v>
      </c>
      <c r="J333" s="25">
        <v>78</v>
      </c>
      <c r="K333" s="25">
        <v>522</v>
      </c>
      <c r="L333" s="25">
        <v>16</v>
      </c>
      <c r="M333" s="25">
        <v>579</v>
      </c>
      <c r="N333" s="25">
        <v>80</v>
      </c>
      <c r="O333" s="25">
        <v>499</v>
      </c>
      <c r="P333" s="25">
        <v>19</v>
      </c>
      <c r="Q333" s="25">
        <v>501</v>
      </c>
      <c r="R333" s="25">
        <v>101</v>
      </c>
      <c r="S333" s="25">
        <v>400</v>
      </c>
      <c r="T333" s="25">
        <v>20</v>
      </c>
      <c r="U333" s="25">
        <v>456</v>
      </c>
      <c r="V333" s="25">
        <v>94</v>
      </c>
      <c r="W333" s="25">
        <v>362</v>
      </c>
      <c r="X333" s="25">
        <f>VLOOKUP(C333,'HERD Expenditures, 2007-2016'!$C$2:$N$630,8,FALSE)</f>
        <v>26546</v>
      </c>
      <c r="Y333" s="25">
        <f>VLOOKUP(C333,'HERD Expenditures, 2007-2016'!$C$2:$N$630,9,FALSE)</f>
        <v>24949</v>
      </c>
      <c r="Z333" s="25">
        <f>VLOOKUP(C333,'HERD Expenditures, 2007-2016'!$C$2:$N$630,10,FALSE)</f>
        <v>22942</v>
      </c>
      <c r="AA333" s="25">
        <f>VLOOKUP(C333,'HERD Expenditures, 2007-2016'!$C$2:$N$630,11,FALSE)</f>
        <v>23827</v>
      </c>
      <c r="AB333" s="25">
        <f>VLOOKUP(C333,'HERD Expenditures, 2007-2016'!$C$2:$N$630,12,FALSE)</f>
        <v>23104</v>
      </c>
      <c r="AC333" s="45">
        <f t="shared" si="5"/>
        <v>3.8510638297872339</v>
      </c>
      <c r="AD333" s="21" t="e">
        <v>#N/A</v>
      </c>
      <c r="AE333" s="21">
        <v>353540</v>
      </c>
    </row>
    <row r="334" spans="1:31" hidden="1" x14ac:dyDescent="0.25">
      <c r="A334" s="25" t="s">
        <v>16</v>
      </c>
      <c r="B334" s="25" t="s">
        <v>2</v>
      </c>
      <c r="C334" s="25" t="s">
        <v>291</v>
      </c>
      <c r="D334" s="25" t="s">
        <v>821</v>
      </c>
      <c r="E334" s="25">
        <v>90</v>
      </c>
      <c r="F334" s="25">
        <v>40</v>
      </c>
      <c r="G334" s="25">
        <v>50</v>
      </c>
      <c r="H334" s="25">
        <v>2</v>
      </c>
      <c r="I334" s="25">
        <v>191</v>
      </c>
      <c r="J334" s="25">
        <v>74</v>
      </c>
      <c r="K334" s="25">
        <v>117</v>
      </c>
      <c r="L334" s="25">
        <v>2</v>
      </c>
      <c r="M334" s="25">
        <v>213</v>
      </c>
      <c r="N334" s="25">
        <v>73</v>
      </c>
      <c r="O334" s="25">
        <v>140</v>
      </c>
      <c r="P334" s="25">
        <v>2</v>
      </c>
      <c r="Q334" s="25">
        <v>192</v>
      </c>
      <c r="R334" s="25">
        <v>61</v>
      </c>
      <c r="S334" s="25">
        <v>131</v>
      </c>
      <c r="T334" s="25">
        <v>3</v>
      </c>
      <c r="U334" s="25">
        <v>189</v>
      </c>
      <c r="V334" s="25">
        <v>39</v>
      </c>
      <c r="W334" s="25">
        <v>150</v>
      </c>
      <c r="X334" s="25">
        <f>VLOOKUP(C334,'HERD Expenditures, 2007-2016'!$C$2:$N$630,8,FALSE)</f>
        <v>1400</v>
      </c>
      <c r="Y334" s="25">
        <f>VLOOKUP(C334,'HERD Expenditures, 2007-2016'!$C$2:$N$630,9,FALSE)</f>
        <v>2337</v>
      </c>
      <c r="Z334" s="25">
        <f>VLOOKUP(C334,'HERD Expenditures, 2007-2016'!$C$2:$N$630,10,FALSE)</f>
        <v>1804</v>
      </c>
      <c r="AA334" s="25">
        <f>VLOOKUP(C334,'HERD Expenditures, 2007-2016'!$C$2:$N$630,11,FALSE)</f>
        <v>2377</v>
      </c>
      <c r="AB334" s="25">
        <f>VLOOKUP(C334,'HERD Expenditures, 2007-2016'!$C$2:$N$630,12,FALSE)</f>
        <v>1521</v>
      </c>
      <c r="AC334" s="45">
        <f t="shared" ref="AC334:AC397" si="6">W334/V334</f>
        <v>3.8461538461538463</v>
      </c>
      <c r="AD334" s="21">
        <v>51662</v>
      </c>
      <c r="AE334" s="21">
        <v>397385</v>
      </c>
    </row>
    <row r="335" spans="1:31" x14ac:dyDescent="0.25">
      <c r="A335" s="25" t="s">
        <v>328</v>
      </c>
      <c r="B335" s="25" t="s">
        <v>5</v>
      </c>
      <c r="C335" s="25" t="s">
        <v>588</v>
      </c>
      <c r="D335" s="25" t="s">
        <v>756</v>
      </c>
      <c r="E335" s="25">
        <v>2782</v>
      </c>
      <c r="F335" s="25">
        <v>252</v>
      </c>
      <c r="G335" s="25">
        <v>2530</v>
      </c>
      <c r="H335" s="25">
        <v>63</v>
      </c>
      <c r="I335" s="25">
        <v>2975</v>
      </c>
      <c r="J335" s="25">
        <v>577</v>
      </c>
      <c r="K335" s="25">
        <v>2398</v>
      </c>
      <c r="L335" s="25">
        <v>56</v>
      </c>
      <c r="M335" s="25">
        <v>3134</v>
      </c>
      <c r="N335" s="25">
        <v>614</v>
      </c>
      <c r="O335" s="25">
        <v>2520</v>
      </c>
      <c r="P335" s="25">
        <v>52</v>
      </c>
      <c r="Q335" s="25">
        <v>2811</v>
      </c>
      <c r="R335" s="25">
        <v>669</v>
      </c>
      <c r="S335" s="25">
        <v>2142</v>
      </c>
      <c r="T335" s="25">
        <v>60</v>
      </c>
      <c r="U335" s="25">
        <v>3103</v>
      </c>
      <c r="V335" s="25">
        <v>645</v>
      </c>
      <c r="W335" s="25">
        <v>2458</v>
      </c>
      <c r="X335" s="25">
        <f>VLOOKUP(C335,'HERD Expenditures, 2007-2016'!$C$2:$N$630,8,FALSE)</f>
        <v>135493</v>
      </c>
      <c r="Y335" s="25">
        <f>VLOOKUP(C335,'HERD Expenditures, 2007-2016'!$C$2:$N$630,9,FALSE)</f>
        <v>150173</v>
      </c>
      <c r="Z335" s="25">
        <f>VLOOKUP(C335,'HERD Expenditures, 2007-2016'!$C$2:$N$630,10,FALSE)</f>
        <v>154437</v>
      </c>
      <c r="AA335" s="25">
        <f>VLOOKUP(C335,'HERD Expenditures, 2007-2016'!$C$2:$N$630,11,FALSE)</f>
        <v>153542</v>
      </c>
      <c r="AB335" s="25">
        <f>VLOOKUP(C335,'HERD Expenditures, 2007-2016'!$C$2:$N$630,12,FALSE)</f>
        <v>156297</v>
      </c>
      <c r="AC335" s="45">
        <f t="shared" si="6"/>
        <v>3.8108527131782948</v>
      </c>
      <c r="AD335" s="21">
        <v>166243</v>
      </c>
      <c r="AE335" s="21">
        <v>267999</v>
      </c>
    </row>
    <row r="336" spans="1:31" hidden="1" x14ac:dyDescent="0.25">
      <c r="A336" s="25" t="s">
        <v>48</v>
      </c>
      <c r="B336" s="25" t="s">
        <v>5</v>
      </c>
      <c r="C336" s="25" t="s">
        <v>409</v>
      </c>
      <c r="D336" s="25" t="s">
        <v>745</v>
      </c>
      <c r="E336" s="25">
        <v>473</v>
      </c>
      <c r="F336" s="25">
        <v>44</v>
      </c>
      <c r="G336" s="25">
        <v>429</v>
      </c>
      <c r="H336" s="25">
        <v>4</v>
      </c>
      <c r="I336" s="25">
        <v>539</v>
      </c>
      <c r="J336" s="25">
        <v>70</v>
      </c>
      <c r="K336" s="25">
        <v>469</v>
      </c>
      <c r="L336" s="25">
        <v>5</v>
      </c>
      <c r="M336" s="25">
        <v>507</v>
      </c>
      <c r="N336" s="25">
        <v>66</v>
      </c>
      <c r="O336" s="25">
        <v>441</v>
      </c>
      <c r="P336" s="25">
        <v>5</v>
      </c>
      <c r="Q336" s="25">
        <v>467</v>
      </c>
      <c r="R336" s="25">
        <v>75</v>
      </c>
      <c r="S336" s="25">
        <v>392</v>
      </c>
      <c r="T336" s="25">
        <v>4</v>
      </c>
      <c r="U336" s="25">
        <v>422</v>
      </c>
      <c r="V336" s="25">
        <v>88</v>
      </c>
      <c r="W336" s="25">
        <v>334</v>
      </c>
      <c r="X336" s="25">
        <f>VLOOKUP(C336,'HERD Expenditures, 2007-2016'!$C$2:$N$630,8,FALSE)</f>
        <v>9579</v>
      </c>
      <c r="Y336" s="25">
        <f>VLOOKUP(C336,'HERD Expenditures, 2007-2016'!$C$2:$N$630,9,FALSE)</f>
        <v>10224</v>
      </c>
      <c r="Z336" s="25">
        <f>VLOOKUP(C336,'HERD Expenditures, 2007-2016'!$C$2:$N$630,10,FALSE)</f>
        <v>10034</v>
      </c>
      <c r="AA336" s="25">
        <f>VLOOKUP(C336,'HERD Expenditures, 2007-2016'!$C$2:$N$630,11,FALSE)</f>
        <v>10607</v>
      </c>
      <c r="AB336" s="25">
        <f>VLOOKUP(C336,'HERD Expenditures, 2007-2016'!$C$2:$N$630,12,FALSE)</f>
        <v>10189</v>
      </c>
      <c r="AC336" s="45">
        <f t="shared" si="6"/>
        <v>3.7954545454545454</v>
      </c>
      <c r="AD336" s="21" t="e">
        <v>#N/A</v>
      </c>
      <c r="AE336" s="21">
        <v>926391</v>
      </c>
    </row>
    <row r="337" spans="1:31" hidden="1" x14ac:dyDescent="0.25">
      <c r="A337" s="25" t="s">
        <v>23</v>
      </c>
      <c r="B337" s="25" t="s">
        <v>5</v>
      </c>
      <c r="C337" s="25" t="s">
        <v>387</v>
      </c>
      <c r="D337" s="25" t="s">
        <v>797</v>
      </c>
      <c r="E337" s="25">
        <v>494</v>
      </c>
      <c r="F337" s="25">
        <v>88</v>
      </c>
      <c r="G337" s="25">
        <v>406</v>
      </c>
      <c r="H337" s="25">
        <v>35</v>
      </c>
      <c r="I337" s="25">
        <v>436</v>
      </c>
      <c r="J337" s="25">
        <v>81</v>
      </c>
      <c r="K337" s="25">
        <v>355</v>
      </c>
      <c r="L337" s="25">
        <v>29</v>
      </c>
      <c r="M337" s="25">
        <v>408</v>
      </c>
      <c r="N337" s="25">
        <v>106</v>
      </c>
      <c r="O337" s="25">
        <v>302</v>
      </c>
      <c r="P337" s="25">
        <v>25</v>
      </c>
      <c r="Q337" s="25">
        <v>376</v>
      </c>
      <c r="R337" s="25">
        <v>95</v>
      </c>
      <c r="S337" s="25">
        <v>281</v>
      </c>
      <c r="T337" s="25">
        <v>25</v>
      </c>
      <c r="U337" s="25">
        <v>374</v>
      </c>
      <c r="V337" s="25">
        <v>78</v>
      </c>
      <c r="W337" s="25">
        <v>296</v>
      </c>
      <c r="X337" s="25">
        <f>VLOOKUP(C337,'HERD Expenditures, 2007-2016'!$C$2:$N$630,8,FALSE)</f>
        <v>35897</v>
      </c>
      <c r="Y337" s="25">
        <f>VLOOKUP(C337,'HERD Expenditures, 2007-2016'!$C$2:$N$630,9,FALSE)</f>
        <v>34286</v>
      </c>
      <c r="Z337" s="25">
        <f>VLOOKUP(C337,'HERD Expenditures, 2007-2016'!$C$2:$N$630,10,FALSE)</f>
        <v>33460</v>
      </c>
      <c r="AA337" s="25">
        <f>VLOOKUP(C337,'HERD Expenditures, 2007-2016'!$C$2:$N$630,11,FALSE)</f>
        <v>32453</v>
      </c>
      <c r="AB337" s="25">
        <f>VLOOKUP(C337,'HERD Expenditures, 2007-2016'!$C$2:$N$630,12,FALSE)</f>
        <v>31892</v>
      </c>
      <c r="AC337" s="45">
        <f t="shared" si="6"/>
        <v>3.7948717948717947</v>
      </c>
      <c r="AD337" s="21">
        <v>2954801</v>
      </c>
      <c r="AE337" s="21">
        <v>10239710</v>
      </c>
    </row>
    <row r="338" spans="1:31" x14ac:dyDescent="0.25">
      <c r="A338" s="25" t="s">
        <v>131</v>
      </c>
      <c r="B338" s="25" t="s">
        <v>2</v>
      </c>
      <c r="C338" s="25" t="s">
        <v>557</v>
      </c>
      <c r="D338" s="25" t="s">
        <v>778</v>
      </c>
      <c r="E338" s="25">
        <v>1996</v>
      </c>
      <c r="F338" s="25">
        <v>490</v>
      </c>
      <c r="G338" s="25">
        <v>1506</v>
      </c>
      <c r="H338" s="25">
        <v>143</v>
      </c>
      <c r="I338" s="25">
        <v>2157</v>
      </c>
      <c r="J338" s="25">
        <v>403</v>
      </c>
      <c r="K338" s="25">
        <v>1754</v>
      </c>
      <c r="L338" s="25">
        <v>114</v>
      </c>
      <c r="M338" s="25">
        <v>1935</v>
      </c>
      <c r="N338" s="25">
        <v>390</v>
      </c>
      <c r="O338" s="25">
        <v>1545</v>
      </c>
      <c r="P338" s="25">
        <v>103</v>
      </c>
      <c r="Q338" s="25">
        <v>1989</v>
      </c>
      <c r="R338" s="25">
        <v>402</v>
      </c>
      <c r="S338" s="25">
        <v>1587</v>
      </c>
      <c r="T338" s="25">
        <v>102</v>
      </c>
      <c r="U338" s="25">
        <v>1958</v>
      </c>
      <c r="V338" s="25">
        <v>409</v>
      </c>
      <c r="W338" s="25">
        <v>1549</v>
      </c>
      <c r="X338" s="25">
        <f>VLOOKUP(C338,'HERD Expenditures, 2007-2016'!$C$2:$N$630,8,FALSE)</f>
        <v>195930</v>
      </c>
      <c r="Y338" s="25">
        <f>VLOOKUP(C338,'HERD Expenditures, 2007-2016'!$C$2:$N$630,9,FALSE)</f>
        <v>201591</v>
      </c>
      <c r="Z338" s="25">
        <f>VLOOKUP(C338,'HERD Expenditures, 2007-2016'!$C$2:$N$630,10,FALSE)</f>
        <v>212606</v>
      </c>
      <c r="AA338" s="25">
        <f>VLOOKUP(C338,'HERD Expenditures, 2007-2016'!$C$2:$N$630,11,FALSE)</f>
        <v>209646</v>
      </c>
      <c r="AB338" s="25">
        <f>VLOOKUP(C338,'HERD Expenditures, 2007-2016'!$C$2:$N$630,12,FALSE)</f>
        <v>233636</v>
      </c>
      <c r="AC338" s="45">
        <f t="shared" si="6"/>
        <v>3.7872860635696823</v>
      </c>
      <c r="AD338" s="21">
        <v>22919</v>
      </c>
      <c r="AE338" s="21">
        <v>1003113</v>
      </c>
    </row>
    <row r="339" spans="1:31" x14ac:dyDescent="0.25">
      <c r="A339" s="25" t="s">
        <v>23</v>
      </c>
      <c r="B339" s="25" t="s">
        <v>2</v>
      </c>
      <c r="C339" s="25" t="s">
        <v>614</v>
      </c>
      <c r="D339" s="25" t="s">
        <v>736</v>
      </c>
      <c r="E339" s="25">
        <v>5061</v>
      </c>
      <c r="F339" s="25">
        <v>912</v>
      </c>
      <c r="G339" s="25">
        <v>4149</v>
      </c>
      <c r="H339" s="25">
        <v>274</v>
      </c>
      <c r="I339" s="25">
        <v>4850</v>
      </c>
      <c r="J339" s="25">
        <v>920</v>
      </c>
      <c r="K339" s="25">
        <v>3930</v>
      </c>
      <c r="L339" s="25">
        <v>371</v>
      </c>
      <c r="M339" s="25">
        <v>4539</v>
      </c>
      <c r="N339" s="25">
        <v>900</v>
      </c>
      <c r="O339" s="25">
        <v>3639</v>
      </c>
      <c r="P339" s="25">
        <v>337</v>
      </c>
      <c r="Q339" s="25">
        <v>4427</v>
      </c>
      <c r="R339" s="25">
        <v>918</v>
      </c>
      <c r="S339" s="25">
        <v>3509</v>
      </c>
      <c r="T339" s="25">
        <v>290</v>
      </c>
      <c r="U339" s="25">
        <v>4326</v>
      </c>
      <c r="V339" s="25">
        <v>904</v>
      </c>
      <c r="W339" s="25">
        <v>3422</v>
      </c>
      <c r="X339" s="25">
        <f>VLOOKUP(C339,'HERD Expenditures, 2007-2016'!$C$2:$N$630,8,FALSE)</f>
        <v>389612</v>
      </c>
      <c r="Y339" s="25">
        <f>VLOOKUP(C339,'HERD Expenditures, 2007-2016'!$C$2:$N$630,9,FALSE)</f>
        <v>389355</v>
      </c>
      <c r="Z339" s="25">
        <f>VLOOKUP(C339,'HERD Expenditures, 2007-2016'!$C$2:$N$630,10,FALSE)</f>
        <v>353419</v>
      </c>
      <c r="AA339" s="25">
        <f>VLOOKUP(C339,'HERD Expenditures, 2007-2016'!$C$2:$N$630,11,FALSE)</f>
        <v>346932</v>
      </c>
      <c r="AB339" s="25">
        <f>VLOOKUP(C339,'HERD Expenditures, 2007-2016'!$C$2:$N$630,12,FALSE)</f>
        <v>346165</v>
      </c>
      <c r="AC339" s="45">
        <f t="shared" si="6"/>
        <v>3.7853982300884956</v>
      </c>
      <c r="AD339" s="21" t="e">
        <v>#N/A</v>
      </c>
      <c r="AE339" s="21">
        <v>10239710</v>
      </c>
    </row>
    <row r="340" spans="1:31" hidden="1" x14ac:dyDescent="0.25">
      <c r="A340" s="25" t="s">
        <v>117</v>
      </c>
      <c r="B340" s="25" t="s">
        <v>5</v>
      </c>
      <c r="C340" s="25" t="s">
        <v>403</v>
      </c>
      <c r="D340" s="25" t="s">
        <v>851</v>
      </c>
      <c r="E340" s="25">
        <v>422</v>
      </c>
      <c r="F340" s="25">
        <v>81</v>
      </c>
      <c r="G340" s="25">
        <v>341</v>
      </c>
      <c r="H340" s="25">
        <v>23</v>
      </c>
      <c r="I340" s="25">
        <v>383</v>
      </c>
      <c r="J340" s="25">
        <v>81</v>
      </c>
      <c r="K340" s="25">
        <v>302</v>
      </c>
      <c r="L340" s="25">
        <v>17</v>
      </c>
      <c r="M340" s="25">
        <v>370</v>
      </c>
      <c r="N340" s="25">
        <v>71</v>
      </c>
      <c r="O340" s="25">
        <v>299</v>
      </c>
      <c r="P340" s="25">
        <v>14</v>
      </c>
      <c r="Q340" s="25">
        <v>203</v>
      </c>
      <c r="R340" s="25">
        <v>81</v>
      </c>
      <c r="S340" s="25">
        <v>122</v>
      </c>
      <c r="T340" s="25">
        <v>17</v>
      </c>
      <c r="U340" s="25">
        <v>411</v>
      </c>
      <c r="V340" s="25">
        <v>86</v>
      </c>
      <c r="W340" s="25">
        <v>325</v>
      </c>
      <c r="X340" s="25">
        <f>VLOOKUP(C340,'HERD Expenditures, 2007-2016'!$C$2:$N$630,8,FALSE)</f>
        <v>19140</v>
      </c>
      <c r="Y340" s="25">
        <f>VLOOKUP(C340,'HERD Expenditures, 2007-2016'!$C$2:$N$630,9,FALSE)</f>
        <v>12156</v>
      </c>
      <c r="Z340" s="25">
        <f>VLOOKUP(C340,'HERD Expenditures, 2007-2016'!$C$2:$N$630,10,FALSE)</f>
        <v>10524</v>
      </c>
      <c r="AA340" s="25">
        <f>VLOOKUP(C340,'HERD Expenditures, 2007-2016'!$C$2:$N$630,11,FALSE)</f>
        <v>14970</v>
      </c>
      <c r="AB340" s="25">
        <f>VLOOKUP(C340,'HERD Expenditures, 2007-2016'!$C$2:$N$630,12,FALSE)</f>
        <v>15396</v>
      </c>
      <c r="AC340" s="45">
        <f t="shared" si="6"/>
        <v>3.7790697674418605</v>
      </c>
      <c r="AD340" s="21" t="e">
        <v>#N/A</v>
      </c>
      <c r="AE340" s="21">
        <v>523677</v>
      </c>
    </row>
    <row r="341" spans="1:31" hidden="1" x14ac:dyDescent="0.25">
      <c r="A341" s="25" t="s">
        <v>151</v>
      </c>
      <c r="B341" s="25" t="s">
        <v>5</v>
      </c>
      <c r="C341" s="25" t="s">
        <v>354</v>
      </c>
      <c r="D341" s="25" t="s">
        <v>693</v>
      </c>
      <c r="E341" s="25">
        <v>304</v>
      </c>
      <c r="F341" s="25">
        <v>60</v>
      </c>
      <c r="G341" s="25">
        <v>244</v>
      </c>
      <c r="H341" s="25">
        <v>17</v>
      </c>
      <c r="I341" s="25">
        <v>295</v>
      </c>
      <c r="J341" s="25">
        <v>81</v>
      </c>
      <c r="K341" s="25">
        <v>214</v>
      </c>
      <c r="L341" s="25">
        <v>13</v>
      </c>
      <c r="M341" s="25">
        <v>289</v>
      </c>
      <c r="N341" s="25">
        <v>63</v>
      </c>
      <c r="O341" s="25">
        <v>226</v>
      </c>
      <c r="P341" s="25">
        <v>11</v>
      </c>
      <c r="Q341" s="25">
        <v>296</v>
      </c>
      <c r="R341" s="25">
        <v>64</v>
      </c>
      <c r="S341" s="25">
        <v>232</v>
      </c>
      <c r="T341" s="25">
        <v>13</v>
      </c>
      <c r="U341" s="25">
        <v>301</v>
      </c>
      <c r="V341" s="25">
        <v>63</v>
      </c>
      <c r="W341" s="25">
        <v>238</v>
      </c>
      <c r="X341" s="25">
        <f>VLOOKUP(C341,'HERD Expenditures, 2007-2016'!$C$2:$N$630,8,FALSE)</f>
        <v>17751</v>
      </c>
      <c r="Y341" s="25">
        <f>VLOOKUP(C341,'HERD Expenditures, 2007-2016'!$C$2:$N$630,9,FALSE)</f>
        <v>15475</v>
      </c>
      <c r="Z341" s="25">
        <f>VLOOKUP(C341,'HERD Expenditures, 2007-2016'!$C$2:$N$630,10,FALSE)</f>
        <v>15720</v>
      </c>
      <c r="AA341" s="25">
        <f>VLOOKUP(C341,'HERD Expenditures, 2007-2016'!$C$2:$N$630,11,FALSE)</f>
        <v>13577</v>
      </c>
      <c r="AB341" s="25">
        <f>VLOOKUP(C341,'HERD Expenditures, 2007-2016'!$C$2:$N$630,12,FALSE)</f>
        <v>15727</v>
      </c>
      <c r="AC341" s="45">
        <f t="shared" si="6"/>
        <v>3.7777777777777777</v>
      </c>
      <c r="AD341" s="21">
        <v>2045647</v>
      </c>
      <c r="AE341" s="21">
        <v>14325377</v>
      </c>
    </row>
    <row r="342" spans="1:31" x14ac:dyDescent="0.25">
      <c r="A342" s="25" t="s">
        <v>14</v>
      </c>
      <c r="B342" s="25" t="s">
        <v>5</v>
      </c>
      <c r="C342" s="25" t="s">
        <v>532</v>
      </c>
      <c r="D342" s="25" t="s">
        <v>792</v>
      </c>
      <c r="E342" s="25">
        <v>4428</v>
      </c>
      <c r="F342" s="25">
        <v>747</v>
      </c>
      <c r="G342" s="25">
        <v>3681</v>
      </c>
      <c r="H342" s="25">
        <v>85</v>
      </c>
      <c r="I342" s="25">
        <v>5121</v>
      </c>
      <c r="J342" s="25">
        <v>815</v>
      </c>
      <c r="K342" s="25">
        <v>4306</v>
      </c>
      <c r="L342" s="25">
        <v>78</v>
      </c>
      <c r="M342" s="25">
        <v>4550</v>
      </c>
      <c r="N342" s="25">
        <v>746</v>
      </c>
      <c r="O342" s="25">
        <v>3804</v>
      </c>
      <c r="P342" s="25">
        <v>68</v>
      </c>
      <c r="Q342" s="25">
        <v>1657</v>
      </c>
      <c r="R342" s="25">
        <v>348</v>
      </c>
      <c r="S342" s="25">
        <v>1309</v>
      </c>
      <c r="T342" s="25">
        <v>51</v>
      </c>
      <c r="U342" s="25">
        <v>1508</v>
      </c>
      <c r="V342" s="25">
        <v>316</v>
      </c>
      <c r="W342" s="25">
        <v>1192</v>
      </c>
      <c r="X342" s="25">
        <f>VLOOKUP(C342,'HERD Expenditures, 2007-2016'!$C$2:$N$630,8,FALSE)</f>
        <v>105030</v>
      </c>
      <c r="Y342" s="25">
        <f>VLOOKUP(C342,'HERD Expenditures, 2007-2016'!$C$2:$N$630,9,FALSE)</f>
        <v>94522</v>
      </c>
      <c r="Z342" s="25">
        <f>VLOOKUP(C342,'HERD Expenditures, 2007-2016'!$C$2:$N$630,10,FALSE)</f>
        <v>91203</v>
      </c>
      <c r="AA342" s="25">
        <f>VLOOKUP(C342,'HERD Expenditures, 2007-2016'!$C$2:$N$630,11,FALSE)</f>
        <v>79698</v>
      </c>
      <c r="AB342" s="25">
        <f>VLOOKUP(C342,'HERD Expenditures, 2007-2016'!$C$2:$N$630,12,FALSE)</f>
        <v>100754</v>
      </c>
      <c r="AC342" s="45">
        <f t="shared" si="6"/>
        <v>3.7721518987341773</v>
      </c>
      <c r="AD342" s="21">
        <v>2563343</v>
      </c>
      <c r="AE342" s="21">
        <v>5306896</v>
      </c>
    </row>
    <row r="343" spans="1:31" x14ac:dyDescent="0.25">
      <c r="A343" s="25" t="s">
        <v>45</v>
      </c>
      <c r="B343" s="25" t="s">
        <v>5</v>
      </c>
      <c r="C343" s="25" t="s">
        <v>662</v>
      </c>
      <c r="D343" s="25" t="s">
        <v>701</v>
      </c>
      <c r="E343" s="25">
        <v>9381</v>
      </c>
      <c r="F343" s="25">
        <v>1918</v>
      </c>
      <c r="G343" s="25">
        <v>7463</v>
      </c>
      <c r="H343" s="25">
        <v>707</v>
      </c>
      <c r="I343" s="25">
        <v>9364</v>
      </c>
      <c r="J343" s="25">
        <v>1936</v>
      </c>
      <c r="K343" s="25">
        <v>7428</v>
      </c>
      <c r="L343" s="25">
        <v>672</v>
      </c>
      <c r="M343" s="25">
        <v>10121</v>
      </c>
      <c r="N343" s="25">
        <v>2102</v>
      </c>
      <c r="O343" s="25">
        <v>8019</v>
      </c>
      <c r="P343" s="25">
        <v>657</v>
      </c>
      <c r="Q343" s="25">
        <v>9076</v>
      </c>
      <c r="R343" s="25">
        <v>1726</v>
      </c>
      <c r="S343" s="25">
        <v>7350</v>
      </c>
      <c r="T343" s="25">
        <v>637</v>
      </c>
      <c r="U343" s="25">
        <v>9332</v>
      </c>
      <c r="V343" s="25">
        <v>1964</v>
      </c>
      <c r="W343" s="25">
        <v>7368</v>
      </c>
      <c r="X343" s="25">
        <f>VLOOKUP(C343,'HERD Expenditures, 2007-2016'!$C$2:$N$630,8,FALSE)</f>
        <v>766513</v>
      </c>
      <c r="Y343" s="25">
        <f>VLOOKUP(C343,'HERD Expenditures, 2007-2016'!$C$2:$N$630,9,FALSE)</f>
        <v>793373</v>
      </c>
      <c r="Z343" s="25">
        <f>VLOOKUP(C343,'HERD Expenditures, 2007-2016'!$C$2:$N$630,10,FALSE)</f>
        <v>815075</v>
      </c>
      <c r="AA343" s="25">
        <f>VLOOKUP(C343,'HERD Expenditures, 2007-2016'!$C$2:$N$630,11,FALSE)</f>
        <v>817881</v>
      </c>
      <c r="AB343" s="25">
        <f>VLOOKUP(C343,'HERD Expenditures, 2007-2016'!$C$2:$N$630,12,FALSE)</f>
        <v>818464</v>
      </c>
      <c r="AC343" s="45">
        <f t="shared" si="6"/>
        <v>3.7515274949083501</v>
      </c>
      <c r="AD343" s="21">
        <v>48648</v>
      </c>
      <c r="AE343" s="21">
        <v>2612314</v>
      </c>
    </row>
    <row r="344" spans="1:31" hidden="1" x14ac:dyDescent="0.25">
      <c r="A344" s="25" t="s">
        <v>151</v>
      </c>
      <c r="B344" s="25" t="s">
        <v>5</v>
      </c>
      <c r="C344" s="25" t="s">
        <v>347</v>
      </c>
      <c r="D344" s="25" t="s">
        <v>869</v>
      </c>
      <c r="E344" s="25">
        <v>146</v>
      </c>
      <c r="F344" s="25">
        <v>29</v>
      </c>
      <c r="G344" s="25">
        <v>117</v>
      </c>
      <c r="H344" s="25">
        <v>0</v>
      </c>
      <c r="I344" s="25">
        <v>319</v>
      </c>
      <c r="J344" s="25">
        <v>61</v>
      </c>
      <c r="K344" s="25">
        <v>258</v>
      </c>
      <c r="L344" s="25">
        <v>0</v>
      </c>
      <c r="M344" s="25">
        <v>274</v>
      </c>
      <c r="N344" s="25">
        <v>33</v>
      </c>
      <c r="O344" s="25">
        <v>241</v>
      </c>
      <c r="P344" s="25">
        <v>0</v>
      </c>
      <c r="Q344" s="25">
        <v>293</v>
      </c>
      <c r="R344" s="25">
        <v>35</v>
      </c>
      <c r="S344" s="25">
        <v>258</v>
      </c>
      <c r="T344" s="25">
        <v>0</v>
      </c>
      <c r="U344" s="25">
        <v>280</v>
      </c>
      <c r="V344" s="25">
        <v>59</v>
      </c>
      <c r="W344" s="25">
        <v>221</v>
      </c>
      <c r="X344" s="25">
        <f>VLOOKUP(C344,'HERD Expenditures, 2007-2016'!$C$2:$N$630,8,FALSE)</f>
        <v>6891</v>
      </c>
      <c r="Y344" s="25">
        <f>VLOOKUP(C344,'HERD Expenditures, 2007-2016'!$C$2:$N$630,9,FALSE)</f>
        <v>6959</v>
      </c>
      <c r="Z344" s="25">
        <f>VLOOKUP(C344,'HERD Expenditures, 2007-2016'!$C$2:$N$630,10,FALSE)</f>
        <v>7923</v>
      </c>
      <c r="AA344" s="25">
        <f>VLOOKUP(C344,'HERD Expenditures, 2007-2016'!$C$2:$N$630,11,FALSE)</f>
        <v>7960</v>
      </c>
      <c r="AB344" s="25">
        <f>VLOOKUP(C344,'HERD Expenditures, 2007-2016'!$C$2:$N$630,12,FALSE)</f>
        <v>8473</v>
      </c>
      <c r="AC344" s="45">
        <f t="shared" si="6"/>
        <v>3.7457627118644066</v>
      </c>
      <c r="AD344" s="21">
        <v>227956</v>
      </c>
      <c r="AE344" s="21">
        <v>3167329</v>
      </c>
    </row>
    <row r="345" spans="1:31" hidden="1" x14ac:dyDescent="0.25">
      <c r="A345" s="25" t="s">
        <v>19</v>
      </c>
      <c r="B345" s="25" t="s">
        <v>2</v>
      </c>
      <c r="C345" s="25" t="s">
        <v>430</v>
      </c>
      <c r="D345" s="25" t="s">
        <v>716</v>
      </c>
      <c r="E345" s="25">
        <v>537</v>
      </c>
      <c r="F345" s="25">
        <v>102</v>
      </c>
      <c r="G345" s="25">
        <v>435</v>
      </c>
      <c r="H345" s="25">
        <v>30</v>
      </c>
      <c r="I345" s="25">
        <v>459</v>
      </c>
      <c r="J345" s="25">
        <v>94</v>
      </c>
      <c r="K345" s="25">
        <v>365</v>
      </c>
      <c r="L345" s="25">
        <v>14</v>
      </c>
      <c r="M345" s="25">
        <v>417</v>
      </c>
      <c r="N345" s="25">
        <v>100</v>
      </c>
      <c r="O345" s="25">
        <v>317</v>
      </c>
      <c r="P345" s="25">
        <v>11</v>
      </c>
      <c r="Q345" s="25">
        <v>448</v>
      </c>
      <c r="R345" s="25">
        <v>114</v>
      </c>
      <c r="S345" s="25">
        <v>334</v>
      </c>
      <c r="T345" s="25">
        <v>25</v>
      </c>
      <c r="U345" s="25">
        <v>502</v>
      </c>
      <c r="V345" s="25">
        <v>106</v>
      </c>
      <c r="W345" s="25">
        <v>396</v>
      </c>
      <c r="X345" s="25">
        <f>VLOOKUP(C345,'HERD Expenditures, 2007-2016'!$C$2:$N$630,8,FALSE)</f>
        <v>31929</v>
      </c>
      <c r="Y345" s="25">
        <f>VLOOKUP(C345,'HERD Expenditures, 2007-2016'!$C$2:$N$630,9,FALSE)</f>
        <v>28908</v>
      </c>
      <c r="Z345" s="25">
        <f>VLOOKUP(C345,'HERD Expenditures, 2007-2016'!$C$2:$N$630,10,FALSE)</f>
        <v>30826</v>
      </c>
      <c r="AA345" s="25">
        <f>VLOOKUP(C345,'HERD Expenditures, 2007-2016'!$C$2:$N$630,11,FALSE)</f>
        <v>34082</v>
      </c>
      <c r="AB345" s="25">
        <f>VLOOKUP(C345,'HERD Expenditures, 2007-2016'!$C$2:$N$630,12,FALSE)</f>
        <v>35765</v>
      </c>
      <c r="AC345" s="45">
        <f t="shared" si="6"/>
        <v>3.7358490566037736</v>
      </c>
      <c r="AD345" s="21">
        <v>258000</v>
      </c>
      <c r="AE345" s="21">
        <v>7998994</v>
      </c>
    </row>
    <row r="346" spans="1:31" x14ac:dyDescent="0.25">
      <c r="A346" s="25" t="s">
        <v>32</v>
      </c>
      <c r="B346" s="25" t="s">
        <v>5</v>
      </c>
      <c r="C346" s="25" t="s">
        <v>605</v>
      </c>
      <c r="D346" s="25" t="s">
        <v>743</v>
      </c>
      <c r="E346" s="25">
        <v>2838</v>
      </c>
      <c r="F346" s="25">
        <v>672</v>
      </c>
      <c r="G346" s="25">
        <v>2166</v>
      </c>
      <c r="H346" s="25">
        <v>158</v>
      </c>
      <c r="I346" s="25">
        <v>2741</v>
      </c>
      <c r="J346" s="25">
        <v>700</v>
      </c>
      <c r="K346" s="25">
        <v>2041</v>
      </c>
      <c r="L346" s="25">
        <v>222</v>
      </c>
      <c r="M346" s="25">
        <v>2758</v>
      </c>
      <c r="N346" s="25">
        <v>686</v>
      </c>
      <c r="O346" s="25">
        <v>2072</v>
      </c>
      <c r="P346" s="25">
        <v>253</v>
      </c>
      <c r="Q346" s="25">
        <v>2758</v>
      </c>
      <c r="R346" s="25">
        <v>733</v>
      </c>
      <c r="S346" s="25">
        <v>2025</v>
      </c>
      <c r="T346" s="25">
        <v>255</v>
      </c>
      <c r="U346" s="25">
        <v>3721</v>
      </c>
      <c r="V346" s="25">
        <v>787</v>
      </c>
      <c r="W346" s="25">
        <v>2934</v>
      </c>
      <c r="X346" s="25">
        <f>VLOOKUP(C346,'HERD Expenditures, 2007-2016'!$C$2:$N$630,8,FALSE)</f>
        <v>236250</v>
      </c>
      <c r="Y346" s="25">
        <f>VLOOKUP(C346,'HERD Expenditures, 2007-2016'!$C$2:$N$630,9,FALSE)</f>
        <v>233256</v>
      </c>
      <c r="Z346" s="25">
        <f>VLOOKUP(C346,'HERD Expenditures, 2007-2016'!$C$2:$N$630,10,FALSE)</f>
        <v>233737</v>
      </c>
      <c r="AA346" s="25">
        <f>VLOOKUP(C346,'HERD Expenditures, 2007-2016'!$C$2:$N$630,11,FALSE)</f>
        <v>234299</v>
      </c>
      <c r="AB346" s="25">
        <f>VLOOKUP(C346,'HERD Expenditures, 2007-2016'!$C$2:$N$630,12,FALSE)</f>
        <v>237016</v>
      </c>
      <c r="AC346" s="45">
        <f t="shared" si="6"/>
        <v>3.7280813214739519</v>
      </c>
      <c r="AD346" s="21">
        <v>8123112</v>
      </c>
      <c r="AE346" s="21">
        <v>7998994</v>
      </c>
    </row>
    <row r="347" spans="1:31" x14ac:dyDescent="0.25">
      <c r="A347" s="25" t="s">
        <v>35</v>
      </c>
      <c r="B347" s="25" t="s">
        <v>2</v>
      </c>
      <c r="C347" s="25" t="s">
        <v>484</v>
      </c>
      <c r="D347" s="25" t="s">
        <v>722</v>
      </c>
      <c r="E347" s="25">
        <v>848</v>
      </c>
      <c r="F347" s="25">
        <v>158</v>
      </c>
      <c r="G347" s="25">
        <v>690</v>
      </c>
      <c r="H347" s="25">
        <v>90</v>
      </c>
      <c r="I347" s="25">
        <v>862</v>
      </c>
      <c r="J347" s="25">
        <v>163</v>
      </c>
      <c r="K347" s="25">
        <v>699</v>
      </c>
      <c r="L347" s="25">
        <v>93</v>
      </c>
      <c r="M347" s="25">
        <v>878</v>
      </c>
      <c r="N347" s="25">
        <v>161</v>
      </c>
      <c r="O347" s="25">
        <v>717</v>
      </c>
      <c r="P347" s="25">
        <v>100</v>
      </c>
      <c r="Q347" s="25">
        <v>869</v>
      </c>
      <c r="R347" s="25">
        <v>130</v>
      </c>
      <c r="S347" s="25">
        <v>739</v>
      </c>
      <c r="T347" s="25">
        <v>81</v>
      </c>
      <c r="U347" s="25">
        <v>907</v>
      </c>
      <c r="V347" s="25">
        <v>192</v>
      </c>
      <c r="W347" s="25">
        <v>715</v>
      </c>
      <c r="X347" s="25">
        <f>VLOOKUP(C347,'HERD Expenditures, 2007-2016'!$C$2:$N$630,8,FALSE)</f>
        <v>45903</v>
      </c>
      <c r="Y347" s="25">
        <f>VLOOKUP(C347,'HERD Expenditures, 2007-2016'!$C$2:$N$630,9,FALSE)</f>
        <v>51676</v>
      </c>
      <c r="Z347" s="25">
        <f>VLOOKUP(C347,'HERD Expenditures, 2007-2016'!$C$2:$N$630,10,FALSE)</f>
        <v>50774</v>
      </c>
      <c r="AA347" s="25">
        <f>VLOOKUP(C347,'HERD Expenditures, 2007-2016'!$C$2:$N$630,11,FALSE)</f>
        <v>48664</v>
      </c>
      <c r="AB347" s="25">
        <f>VLOOKUP(C347,'HERD Expenditures, 2007-2016'!$C$2:$N$630,12,FALSE)</f>
        <v>42672</v>
      </c>
      <c r="AC347" s="45">
        <f t="shared" si="6"/>
        <v>3.7239583333333335</v>
      </c>
      <c r="AD347" s="21">
        <v>43601</v>
      </c>
      <c r="AE347" s="21">
        <v>365893</v>
      </c>
    </row>
    <row r="348" spans="1:31" x14ac:dyDescent="0.25">
      <c r="A348" s="25" t="s">
        <v>157</v>
      </c>
      <c r="B348" s="25" t="s">
        <v>5</v>
      </c>
      <c r="C348" s="25" t="s">
        <v>506</v>
      </c>
      <c r="D348" s="25" t="s">
        <v>798</v>
      </c>
      <c r="E348" s="25">
        <v>1217</v>
      </c>
      <c r="F348" s="25">
        <v>227</v>
      </c>
      <c r="G348" s="25">
        <v>990</v>
      </c>
      <c r="H348" s="25">
        <v>23</v>
      </c>
      <c r="I348" s="25">
        <v>1250</v>
      </c>
      <c r="J348" s="25">
        <v>331</v>
      </c>
      <c r="K348" s="25">
        <v>919</v>
      </c>
      <c r="L348" s="25">
        <v>20</v>
      </c>
      <c r="M348" s="25">
        <v>1198</v>
      </c>
      <c r="N348" s="25">
        <v>324</v>
      </c>
      <c r="O348" s="25">
        <v>874</v>
      </c>
      <c r="P348" s="25">
        <v>21</v>
      </c>
      <c r="Q348" s="25">
        <v>1189</v>
      </c>
      <c r="R348" s="25">
        <v>344</v>
      </c>
      <c r="S348" s="25">
        <v>845</v>
      </c>
      <c r="T348" s="25">
        <v>36</v>
      </c>
      <c r="U348" s="25">
        <v>1167</v>
      </c>
      <c r="V348" s="25">
        <v>248</v>
      </c>
      <c r="W348" s="25">
        <v>919</v>
      </c>
      <c r="X348" s="25">
        <f>VLOOKUP(C348,'HERD Expenditures, 2007-2016'!$C$2:$N$630,8,FALSE)</f>
        <v>55805</v>
      </c>
      <c r="Y348" s="25">
        <f>VLOOKUP(C348,'HERD Expenditures, 2007-2016'!$C$2:$N$630,9,FALSE)</f>
        <v>57940</v>
      </c>
      <c r="Z348" s="25">
        <f>VLOOKUP(C348,'HERD Expenditures, 2007-2016'!$C$2:$N$630,10,FALSE)</f>
        <v>59015</v>
      </c>
      <c r="AA348" s="25">
        <f>VLOOKUP(C348,'HERD Expenditures, 2007-2016'!$C$2:$N$630,11,FALSE)</f>
        <v>61554</v>
      </c>
      <c r="AB348" s="25">
        <f>VLOOKUP(C348,'HERD Expenditures, 2007-2016'!$C$2:$N$630,12,FALSE)</f>
        <v>63027</v>
      </c>
      <c r="AC348" s="45">
        <f t="shared" si="6"/>
        <v>3.7056451612903225</v>
      </c>
      <c r="AD348" s="21">
        <v>232291</v>
      </c>
      <c r="AE348" s="21">
        <v>2253795</v>
      </c>
    </row>
    <row r="349" spans="1:31" x14ac:dyDescent="0.25">
      <c r="A349" s="25" t="s">
        <v>25</v>
      </c>
      <c r="B349" s="25" t="s">
        <v>5</v>
      </c>
      <c r="C349" s="25" t="s">
        <v>578</v>
      </c>
      <c r="D349" s="25" t="s">
        <v>770</v>
      </c>
      <c r="E349" s="25">
        <v>2320</v>
      </c>
      <c r="F349" s="25">
        <v>645</v>
      </c>
      <c r="G349" s="25">
        <v>1675</v>
      </c>
      <c r="H349" s="25">
        <v>179</v>
      </c>
      <c r="I349" s="25">
        <v>2268</v>
      </c>
      <c r="J349" s="25">
        <v>640</v>
      </c>
      <c r="K349" s="25">
        <v>1628</v>
      </c>
      <c r="L349" s="25">
        <v>170</v>
      </c>
      <c r="M349" s="25">
        <v>3198</v>
      </c>
      <c r="N349" s="25">
        <v>575</v>
      </c>
      <c r="O349" s="25">
        <v>2623</v>
      </c>
      <c r="P349" s="25">
        <v>163</v>
      </c>
      <c r="Q349" s="25">
        <v>2761</v>
      </c>
      <c r="R349" s="25">
        <v>640</v>
      </c>
      <c r="S349" s="25">
        <v>2121</v>
      </c>
      <c r="T349" s="25">
        <v>190</v>
      </c>
      <c r="U349" s="25">
        <v>2566</v>
      </c>
      <c r="V349" s="25">
        <v>546</v>
      </c>
      <c r="W349" s="25">
        <v>2020</v>
      </c>
      <c r="X349" s="25">
        <f>VLOOKUP(C349,'HERD Expenditures, 2007-2016'!$C$2:$N$630,8,FALSE)</f>
        <v>196842</v>
      </c>
      <c r="Y349" s="25">
        <f>VLOOKUP(C349,'HERD Expenditures, 2007-2016'!$C$2:$N$630,9,FALSE)</f>
        <v>186772</v>
      </c>
      <c r="Z349" s="25">
        <f>VLOOKUP(C349,'HERD Expenditures, 2007-2016'!$C$2:$N$630,10,FALSE)</f>
        <v>183376</v>
      </c>
      <c r="AA349" s="25">
        <f>VLOOKUP(C349,'HERD Expenditures, 2007-2016'!$C$2:$N$630,11,FALSE)</f>
        <v>179499</v>
      </c>
      <c r="AB349" s="25">
        <f>VLOOKUP(C349,'HERD Expenditures, 2007-2016'!$C$2:$N$630,12,FALSE)</f>
        <v>182454</v>
      </c>
      <c r="AC349" s="45">
        <f t="shared" si="6"/>
        <v>3.6996336996336998</v>
      </c>
      <c r="AD349" s="21">
        <v>1239334</v>
      </c>
      <c r="AE349" s="21">
        <v>14325377</v>
      </c>
    </row>
    <row r="350" spans="1:31" x14ac:dyDescent="0.25">
      <c r="A350" s="25" t="s">
        <v>45</v>
      </c>
      <c r="B350" s="25" t="s">
        <v>5</v>
      </c>
      <c r="C350" s="25" t="s">
        <v>498</v>
      </c>
      <c r="D350" s="25" t="s">
        <v>813</v>
      </c>
      <c r="E350" s="25">
        <v>1195</v>
      </c>
      <c r="F350" s="25">
        <v>333</v>
      </c>
      <c r="G350" s="25">
        <v>862</v>
      </c>
      <c r="H350" s="25">
        <v>47</v>
      </c>
      <c r="I350" s="25">
        <v>1146</v>
      </c>
      <c r="J350" s="25">
        <v>346</v>
      </c>
      <c r="K350" s="25">
        <v>800</v>
      </c>
      <c r="L350" s="25">
        <v>55</v>
      </c>
      <c r="M350" s="25">
        <v>1219</v>
      </c>
      <c r="N350" s="25">
        <v>334</v>
      </c>
      <c r="O350" s="25">
        <v>885</v>
      </c>
      <c r="P350" s="25">
        <v>47</v>
      </c>
      <c r="Q350" s="25">
        <v>1076</v>
      </c>
      <c r="R350" s="25">
        <v>296</v>
      </c>
      <c r="S350" s="25">
        <v>780</v>
      </c>
      <c r="T350" s="25">
        <v>39</v>
      </c>
      <c r="U350" s="25">
        <v>1031</v>
      </c>
      <c r="V350" s="25">
        <v>220</v>
      </c>
      <c r="W350" s="25">
        <v>811</v>
      </c>
      <c r="X350" s="25">
        <f>VLOOKUP(C350,'HERD Expenditures, 2007-2016'!$C$2:$N$630,8,FALSE)</f>
        <v>68228</v>
      </c>
      <c r="Y350" s="25">
        <f>VLOOKUP(C350,'HERD Expenditures, 2007-2016'!$C$2:$N$630,9,FALSE)</f>
        <v>69072</v>
      </c>
      <c r="Z350" s="25">
        <f>VLOOKUP(C350,'HERD Expenditures, 2007-2016'!$C$2:$N$630,10,FALSE)</f>
        <v>61900</v>
      </c>
      <c r="AA350" s="25">
        <f>VLOOKUP(C350,'HERD Expenditures, 2007-2016'!$C$2:$N$630,11,FALSE)</f>
        <v>52354</v>
      </c>
      <c r="AB350" s="25">
        <f>VLOOKUP(C350,'HERD Expenditures, 2007-2016'!$C$2:$N$630,12,FALSE)</f>
        <v>50019</v>
      </c>
      <c r="AC350" s="45">
        <f t="shared" si="6"/>
        <v>3.6863636363636365</v>
      </c>
      <c r="AD350" s="21">
        <v>1080271</v>
      </c>
      <c r="AE350" s="21">
        <v>7777990</v>
      </c>
    </row>
    <row r="351" spans="1:31" x14ac:dyDescent="0.25">
      <c r="A351" s="25" t="s">
        <v>35</v>
      </c>
      <c r="B351" s="25" t="s">
        <v>5</v>
      </c>
      <c r="C351" s="25" t="s">
        <v>536</v>
      </c>
      <c r="D351" s="25" t="s">
        <v>789</v>
      </c>
      <c r="E351" s="25">
        <v>2098</v>
      </c>
      <c r="F351" s="25">
        <v>268</v>
      </c>
      <c r="G351" s="25">
        <v>1830</v>
      </c>
      <c r="H351" s="25">
        <v>21</v>
      </c>
      <c r="I351" s="25">
        <v>1997</v>
      </c>
      <c r="J351" s="25">
        <v>275</v>
      </c>
      <c r="K351" s="25">
        <v>1722</v>
      </c>
      <c r="L351" s="25">
        <v>15</v>
      </c>
      <c r="M351" s="25">
        <v>1724</v>
      </c>
      <c r="N351" s="25">
        <v>263</v>
      </c>
      <c r="O351" s="25">
        <v>1461</v>
      </c>
      <c r="P351" s="25">
        <v>15</v>
      </c>
      <c r="Q351" s="25">
        <v>1398</v>
      </c>
      <c r="R351" s="25">
        <v>335</v>
      </c>
      <c r="S351" s="25">
        <v>1063</v>
      </c>
      <c r="T351" s="25">
        <v>23</v>
      </c>
      <c r="U351" s="25">
        <v>1564</v>
      </c>
      <c r="V351" s="25">
        <v>335</v>
      </c>
      <c r="W351" s="25">
        <v>1229</v>
      </c>
      <c r="X351" s="25">
        <f>VLOOKUP(C351,'HERD Expenditures, 2007-2016'!$C$2:$N$630,8,FALSE)</f>
        <v>71097</v>
      </c>
      <c r="Y351" s="25">
        <f>VLOOKUP(C351,'HERD Expenditures, 2007-2016'!$C$2:$N$630,9,FALSE)</f>
        <v>70854</v>
      </c>
      <c r="Z351" s="25">
        <f>VLOOKUP(C351,'HERD Expenditures, 2007-2016'!$C$2:$N$630,10,FALSE)</f>
        <v>65256</v>
      </c>
      <c r="AA351" s="25">
        <f>VLOOKUP(C351,'HERD Expenditures, 2007-2016'!$C$2:$N$630,11,FALSE)</f>
        <v>57509</v>
      </c>
      <c r="AB351" s="25">
        <f>VLOOKUP(C351,'HERD Expenditures, 2007-2016'!$C$2:$N$630,12,FALSE)</f>
        <v>53172</v>
      </c>
      <c r="AC351" s="45">
        <f t="shared" si="6"/>
        <v>3.6686567164179102</v>
      </c>
      <c r="AD351" s="21">
        <v>56328</v>
      </c>
      <c r="AE351" s="21">
        <v>3670284</v>
      </c>
    </row>
    <row r="352" spans="1:31" x14ac:dyDescent="0.25">
      <c r="A352" s="25" t="s">
        <v>129</v>
      </c>
      <c r="B352" s="25" t="s">
        <v>5</v>
      </c>
      <c r="C352" s="25" t="s">
        <v>539</v>
      </c>
      <c r="D352" s="25" t="s">
        <v>785</v>
      </c>
      <c r="E352" s="25">
        <v>1850</v>
      </c>
      <c r="F352" s="25">
        <v>335</v>
      </c>
      <c r="G352" s="25">
        <v>1515</v>
      </c>
      <c r="H352" s="25">
        <v>112</v>
      </c>
      <c r="I352" s="25">
        <v>1752</v>
      </c>
      <c r="J352" s="25">
        <v>338</v>
      </c>
      <c r="K352" s="25">
        <v>1414</v>
      </c>
      <c r="L352" s="25">
        <v>118</v>
      </c>
      <c r="M352" s="25">
        <v>1626</v>
      </c>
      <c r="N352" s="25">
        <v>375</v>
      </c>
      <c r="O352" s="25">
        <v>1251</v>
      </c>
      <c r="P352" s="25">
        <v>122</v>
      </c>
      <c r="Q352" s="25">
        <v>1628</v>
      </c>
      <c r="R352" s="25">
        <v>344</v>
      </c>
      <c r="S352" s="25">
        <v>1284</v>
      </c>
      <c r="T352" s="25">
        <v>124</v>
      </c>
      <c r="U352" s="25">
        <v>1587</v>
      </c>
      <c r="V352" s="25">
        <v>343</v>
      </c>
      <c r="W352" s="25">
        <v>1244</v>
      </c>
      <c r="X352" s="25">
        <f>VLOOKUP(C352,'HERD Expenditures, 2007-2016'!$C$2:$N$630,8,FALSE)</f>
        <v>115697</v>
      </c>
      <c r="Y352" s="25">
        <f>VLOOKUP(C352,'HERD Expenditures, 2007-2016'!$C$2:$N$630,9,FALSE)</f>
        <v>115486</v>
      </c>
      <c r="Z352" s="25">
        <f>VLOOKUP(C352,'HERD Expenditures, 2007-2016'!$C$2:$N$630,10,FALSE)</f>
        <v>109701</v>
      </c>
      <c r="AA352" s="25">
        <f>VLOOKUP(C352,'HERD Expenditures, 2007-2016'!$C$2:$N$630,11,FALSE)</f>
        <v>114547</v>
      </c>
      <c r="AB352" s="25">
        <f>VLOOKUP(C352,'HERD Expenditures, 2007-2016'!$C$2:$N$630,12,FALSE)</f>
        <v>115955</v>
      </c>
      <c r="AC352" s="45">
        <f t="shared" si="6"/>
        <v>3.6268221574344022</v>
      </c>
      <c r="AD352" s="21">
        <v>319287</v>
      </c>
      <c r="AE352" s="21">
        <v>3167329</v>
      </c>
    </row>
    <row r="353" spans="1:31" x14ac:dyDescent="0.25">
      <c r="A353" s="25" t="s">
        <v>45</v>
      </c>
      <c r="B353" s="25" t="s">
        <v>2</v>
      </c>
      <c r="C353" s="25" t="s">
        <v>500</v>
      </c>
      <c r="D353" s="25" t="s">
        <v>807</v>
      </c>
      <c r="E353" s="25">
        <v>885</v>
      </c>
      <c r="F353" s="25">
        <v>204</v>
      </c>
      <c r="G353" s="25">
        <v>681</v>
      </c>
      <c r="H353" s="25">
        <v>8</v>
      </c>
      <c r="I353" s="25">
        <v>877</v>
      </c>
      <c r="J353" s="25">
        <v>226</v>
      </c>
      <c r="K353" s="25">
        <v>651</v>
      </c>
      <c r="L353" s="25">
        <v>6</v>
      </c>
      <c r="M353" s="25">
        <v>896</v>
      </c>
      <c r="N353" s="25">
        <v>222</v>
      </c>
      <c r="O353" s="25">
        <v>674</v>
      </c>
      <c r="P353" s="25">
        <v>4</v>
      </c>
      <c r="Q353" s="25">
        <v>1016</v>
      </c>
      <c r="R353" s="25">
        <v>222</v>
      </c>
      <c r="S353" s="25">
        <v>794</v>
      </c>
      <c r="T353" s="25">
        <v>6</v>
      </c>
      <c r="U353" s="25">
        <v>1095</v>
      </c>
      <c r="V353" s="25">
        <v>237</v>
      </c>
      <c r="W353" s="25">
        <v>858</v>
      </c>
      <c r="X353" s="25">
        <f>VLOOKUP(C353,'HERD Expenditures, 2007-2016'!$C$2:$N$630,8,FALSE)</f>
        <v>81030</v>
      </c>
      <c r="Y353" s="25">
        <f>VLOOKUP(C353,'HERD Expenditures, 2007-2016'!$C$2:$N$630,9,FALSE)</f>
        <v>84252</v>
      </c>
      <c r="Z353" s="25">
        <f>VLOOKUP(C353,'HERD Expenditures, 2007-2016'!$C$2:$N$630,10,FALSE)</f>
        <v>86881</v>
      </c>
      <c r="AA353" s="25">
        <f>VLOOKUP(C353,'HERD Expenditures, 2007-2016'!$C$2:$N$630,11,FALSE)</f>
        <v>98182</v>
      </c>
      <c r="AB353" s="25">
        <f>VLOOKUP(C353,'HERD Expenditures, 2007-2016'!$C$2:$N$630,12,FALSE)</f>
        <v>116589</v>
      </c>
      <c r="AC353" s="45">
        <f t="shared" si="6"/>
        <v>3.6202531645569622</v>
      </c>
      <c r="AD353" s="21">
        <v>294127</v>
      </c>
      <c r="AE353" s="21">
        <v>4719985</v>
      </c>
    </row>
    <row r="354" spans="1:31" x14ac:dyDescent="0.25">
      <c r="A354" s="25" t="s">
        <v>157</v>
      </c>
      <c r="B354" s="25" t="s">
        <v>5</v>
      </c>
      <c r="C354" s="25" t="s">
        <v>556</v>
      </c>
      <c r="D354" s="25" t="s">
        <v>718</v>
      </c>
      <c r="E354" s="25">
        <v>596</v>
      </c>
      <c r="F354" s="25">
        <v>363</v>
      </c>
      <c r="G354" s="25">
        <v>233</v>
      </c>
      <c r="H354" s="25">
        <v>23</v>
      </c>
      <c r="I354" s="25">
        <v>1877</v>
      </c>
      <c r="J354" s="25">
        <v>372</v>
      </c>
      <c r="K354" s="25">
        <v>1505</v>
      </c>
      <c r="L354" s="25">
        <v>31</v>
      </c>
      <c r="M354" s="25">
        <v>1897</v>
      </c>
      <c r="N354" s="25">
        <v>354</v>
      </c>
      <c r="O354" s="25">
        <v>1543</v>
      </c>
      <c r="P354" s="25">
        <v>24</v>
      </c>
      <c r="Q354" s="25">
        <v>2100</v>
      </c>
      <c r="R354" s="25">
        <v>481</v>
      </c>
      <c r="S354" s="25">
        <v>1619</v>
      </c>
      <c r="T354" s="25">
        <v>29</v>
      </c>
      <c r="U354" s="25">
        <v>1958</v>
      </c>
      <c r="V354" s="25">
        <v>425</v>
      </c>
      <c r="W354" s="25">
        <v>1533</v>
      </c>
      <c r="X354" s="25">
        <f>VLOOKUP(C354,'HERD Expenditures, 2007-2016'!$C$2:$N$630,8,FALSE)</f>
        <v>90198</v>
      </c>
      <c r="Y354" s="25">
        <f>VLOOKUP(C354,'HERD Expenditures, 2007-2016'!$C$2:$N$630,9,FALSE)</f>
        <v>95913</v>
      </c>
      <c r="Z354" s="25">
        <f>VLOOKUP(C354,'HERD Expenditures, 2007-2016'!$C$2:$N$630,10,FALSE)</f>
        <v>98680</v>
      </c>
      <c r="AA354" s="25">
        <f>VLOOKUP(C354,'HERD Expenditures, 2007-2016'!$C$2:$N$630,11,FALSE)</f>
        <v>106410</v>
      </c>
      <c r="AB354" s="25">
        <f>VLOOKUP(C354,'HERD Expenditures, 2007-2016'!$C$2:$N$630,12,FALSE)</f>
        <v>108899</v>
      </c>
      <c r="AC354" s="45">
        <f t="shared" si="6"/>
        <v>3.6070588235294117</v>
      </c>
      <c r="AD354" s="21">
        <v>85157</v>
      </c>
      <c r="AE354" s="21">
        <v>2253795</v>
      </c>
    </row>
    <row r="355" spans="1:31" hidden="1" x14ac:dyDescent="0.25">
      <c r="A355" s="25" t="s">
        <v>23</v>
      </c>
      <c r="B355" s="25" t="s">
        <v>2</v>
      </c>
      <c r="C355" s="25" t="s">
        <v>348</v>
      </c>
      <c r="D355" s="25" t="s">
        <v>866</v>
      </c>
      <c r="E355" s="25">
        <v>420</v>
      </c>
      <c r="F355" s="25">
        <v>76</v>
      </c>
      <c r="G355" s="25">
        <v>344</v>
      </c>
      <c r="H355" s="25">
        <v>110</v>
      </c>
      <c r="I355" s="25">
        <v>373</v>
      </c>
      <c r="J355" s="25">
        <v>77</v>
      </c>
      <c r="K355" s="25">
        <v>296</v>
      </c>
      <c r="L355" s="25">
        <v>69</v>
      </c>
      <c r="M355" s="25">
        <v>343</v>
      </c>
      <c r="N355" s="25">
        <v>73</v>
      </c>
      <c r="O355" s="25">
        <v>270</v>
      </c>
      <c r="P355" s="25">
        <v>66</v>
      </c>
      <c r="Q355" s="25">
        <v>251</v>
      </c>
      <c r="R355" s="25">
        <v>75</v>
      </c>
      <c r="S355" s="25">
        <v>176</v>
      </c>
      <c r="T355" s="25">
        <v>62</v>
      </c>
      <c r="U355" s="25">
        <v>280</v>
      </c>
      <c r="V355" s="25">
        <v>61</v>
      </c>
      <c r="W355" s="25">
        <v>219</v>
      </c>
      <c r="X355" s="25">
        <f>VLOOKUP(C355,'HERD Expenditures, 2007-2016'!$C$2:$N$630,8,FALSE)</f>
        <v>14809</v>
      </c>
      <c r="Y355" s="25">
        <f>VLOOKUP(C355,'HERD Expenditures, 2007-2016'!$C$2:$N$630,9,FALSE)</f>
        <v>12061</v>
      </c>
      <c r="Z355" s="25">
        <f>VLOOKUP(C355,'HERD Expenditures, 2007-2016'!$C$2:$N$630,10,FALSE)</f>
        <v>13750</v>
      </c>
      <c r="AA355" s="25">
        <f>VLOOKUP(C355,'HERD Expenditures, 2007-2016'!$C$2:$N$630,11,FALSE)</f>
        <v>13406</v>
      </c>
      <c r="AB355" s="25">
        <f>VLOOKUP(C355,'HERD Expenditures, 2007-2016'!$C$2:$N$630,12,FALSE)</f>
        <v>12983</v>
      </c>
      <c r="AC355" s="45">
        <f t="shared" si="6"/>
        <v>3.5901639344262297</v>
      </c>
      <c r="AD355" s="21">
        <v>8123112</v>
      </c>
      <c r="AE355" s="21">
        <v>7998994</v>
      </c>
    </row>
    <row r="356" spans="1:31" x14ac:dyDescent="0.25">
      <c r="A356" s="25" t="s">
        <v>30</v>
      </c>
      <c r="B356" s="25" t="s">
        <v>5</v>
      </c>
      <c r="C356" s="25" t="s">
        <v>523</v>
      </c>
      <c r="D356" s="25" t="s">
        <v>796</v>
      </c>
      <c r="E356" s="25">
        <v>4264</v>
      </c>
      <c r="F356" s="25">
        <v>1121</v>
      </c>
      <c r="G356" s="25">
        <v>3143</v>
      </c>
      <c r="H356" s="25">
        <v>294</v>
      </c>
      <c r="I356" s="25">
        <v>5023</v>
      </c>
      <c r="J356" s="25">
        <v>879</v>
      </c>
      <c r="K356" s="25">
        <v>4144</v>
      </c>
      <c r="L356" s="25">
        <v>277</v>
      </c>
      <c r="M356" s="25">
        <v>4236</v>
      </c>
      <c r="N356" s="25">
        <v>751</v>
      </c>
      <c r="O356" s="25">
        <v>3485</v>
      </c>
      <c r="P356" s="25">
        <v>290</v>
      </c>
      <c r="Q356" s="25">
        <v>1462</v>
      </c>
      <c r="R356" s="25">
        <v>236</v>
      </c>
      <c r="S356" s="25">
        <v>1226</v>
      </c>
      <c r="T356" s="25">
        <v>49</v>
      </c>
      <c r="U356" s="25">
        <v>1396</v>
      </c>
      <c r="V356" s="25">
        <v>305</v>
      </c>
      <c r="W356" s="25">
        <v>1091</v>
      </c>
      <c r="X356" s="25">
        <f>VLOOKUP(C356,'HERD Expenditures, 2007-2016'!$C$2:$N$630,8,FALSE)</f>
        <v>316914</v>
      </c>
      <c r="Y356" s="25">
        <f>VLOOKUP(C356,'HERD Expenditures, 2007-2016'!$C$2:$N$630,9,FALSE)</f>
        <v>332760</v>
      </c>
      <c r="Z356" s="25">
        <f>VLOOKUP(C356,'HERD Expenditures, 2007-2016'!$C$2:$N$630,10,FALSE)</f>
        <v>324261</v>
      </c>
      <c r="AA356" s="25">
        <f>VLOOKUP(C356,'HERD Expenditures, 2007-2016'!$C$2:$N$630,11,FALSE)</f>
        <v>55973</v>
      </c>
      <c r="AB356" s="25">
        <f>VLOOKUP(C356,'HERD Expenditures, 2007-2016'!$C$2:$N$630,12,FALSE)</f>
        <v>57853</v>
      </c>
      <c r="AC356" s="45">
        <f t="shared" si="6"/>
        <v>3.5770491803278688</v>
      </c>
      <c r="AD356" s="21">
        <v>191745</v>
      </c>
      <c r="AE356" s="21">
        <v>2660503</v>
      </c>
    </row>
    <row r="357" spans="1:31" hidden="1" x14ac:dyDescent="0.25">
      <c r="A357" s="25" t="s">
        <v>63</v>
      </c>
      <c r="B357" s="25" t="s">
        <v>5</v>
      </c>
      <c r="C357" s="25" t="s">
        <v>438</v>
      </c>
      <c r="D357" s="25" t="s">
        <v>811</v>
      </c>
      <c r="E357" s="25">
        <v>696</v>
      </c>
      <c r="F357" s="25">
        <v>145</v>
      </c>
      <c r="G357" s="25">
        <v>551</v>
      </c>
      <c r="H357" s="25">
        <v>48</v>
      </c>
      <c r="I357" s="25">
        <v>658</v>
      </c>
      <c r="J357" s="25">
        <v>142</v>
      </c>
      <c r="K357" s="25">
        <v>516</v>
      </c>
      <c r="L357" s="25">
        <v>45</v>
      </c>
      <c r="M357" s="25">
        <v>575</v>
      </c>
      <c r="N357" s="25">
        <v>127</v>
      </c>
      <c r="O357" s="25">
        <v>448</v>
      </c>
      <c r="P357" s="25">
        <v>43</v>
      </c>
      <c r="Q357" s="25">
        <v>549</v>
      </c>
      <c r="R357" s="25">
        <v>124</v>
      </c>
      <c r="S357" s="25">
        <v>425</v>
      </c>
      <c r="T357" s="25">
        <v>39</v>
      </c>
      <c r="U357" s="25">
        <v>539</v>
      </c>
      <c r="V357" s="25">
        <v>119</v>
      </c>
      <c r="W357" s="25">
        <v>420</v>
      </c>
      <c r="X357" s="25">
        <f>VLOOKUP(C357,'HERD Expenditures, 2007-2016'!$C$2:$N$630,8,FALSE)</f>
        <v>53712</v>
      </c>
      <c r="Y357" s="25">
        <f>VLOOKUP(C357,'HERD Expenditures, 2007-2016'!$C$2:$N$630,9,FALSE)</f>
        <v>49443</v>
      </c>
      <c r="Z357" s="25">
        <f>VLOOKUP(C357,'HERD Expenditures, 2007-2016'!$C$2:$N$630,10,FALSE)</f>
        <v>45486</v>
      </c>
      <c r="AA357" s="25">
        <f>VLOOKUP(C357,'HERD Expenditures, 2007-2016'!$C$2:$N$630,11,FALSE)</f>
        <v>46840</v>
      </c>
      <c r="AB357" s="25">
        <f>VLOOKUP(C357,'HERD Expenditures, 2007-2016'!$C$2:$N$630,12,FALSE)</f>
        <v>43067</v>
      </c>
      <c r="AC357" s="45">
        <f t="shared" si="6"/>
        <v>3.5294117647058822</v>
      </c>
      <c r="AD357" s="21">
        <v>1223383</v>
      </c>
      <c r="AE357" s="21">
        <v>5427549</v>
      </c>
    </row>
    <row r="358" spans="1:31" x14ac:dyDescent="0.25">
      <c r="A358" s="25" t="s">
        <v>32</v>
      </c>
      <c r="B358" s="25" t="s">
        <v>5</v>
      </c>
      <c r="C358" s="25" t="s">
        <v>677</v>
      </c>
      <c r="D358" s="25" t="s">
        <v>695</v>
      </c>
      <c r="E358" s="25">
        <v>8923</v>
      </c>
      <c r="F358" s="25">
        <v>2204</v>
      </c>
      <c r="G358" s="25">
        <v>6719</v>
      </c>
      <c r="H358" s="25">
        <v>489</v>
      </c>
      <c r="I358" s="25">
        <v>12110</v>
      </c>
      <c r="J358" s="25">
        <v>2329</v>
      </c>
      <c r="K358" s="25">
        <v>9781</v>
      </c>
      <c r="L358" s="25">
        <v>599</v>
      </c>
      <c r="M358" s="25">
        <v>12203</v>
      </c>
      <c r="N358" s="25">
        <v>2468</v>
      </c>
      <c r="O358" s="25">
        <v>9735</v>
      </c>
      <c r="P358" s="25">
        <v>720</v>
      </c>
      <c r="Q358" s="25">
        <v>12224</v>
      </c>
      <c r="R358" s="25">
        <v>2458</v>
      </c>
      <c r="S358" s="25">
        <v>9766</v>
      </c>
      <c r="T358" s="25">
        <v>731</v>
      </c>
      <c r="U358" s="25">
        <v>12996</v>
      </c>
      <c r="V358" s="25">
        <v>2876</v>
      </c>
      <c r="W358" s="25">
        <v>10120</v>
      </c>
      <c r="X358" s="25">
        <f>VLOOKUP(C358,'HERD Expenditures, 2007-2016'!$C$2:$N$630,8,FALSE)</f>
        <v>693421</v>
      </c>
      <c r="Y358" s="25">
        <f>VLOOKUP(C358,'HERD Expenditures, 2007-2016'!$C$2:$N$630,9,FALSE)</f>
        <v>820015</v>
      </c>
      <c r="Z358" s="25">
        <f>VLOOKUP(C358,'HERD Expenditures, 2007-2016'!$C$2:$N$630,10,FALSE)</f>
        <v>854214</v>
      </c>
      <c r="AA358" s="25">
        <f>VLOOKUP(C358,'HERD Expenditures, 2007-2016'!$C$2:$N$630,11,FALSE)</f>
        <v>866678</v>
      </c>
      <c r="AB358" s="25">
        <f>VLOOKUP(C358,'HERD Expenditures, 2007-2016'!$C$2:$N$630,12,FALSE)</f>
        <v>892718</v>
      </c>
      <c r="AC358" s="45">
        <f t="shared" si="6"/>
        <v>3.5187760778859527</v>
      </c>
      <c r="AD358" s="21">
        <v>275443</v>
      </c>
      <c r="AE358" s="21">
        <v>1003113</v>
      </c>
    </row>
    <row r="359" spans="1:31" hidden="1" x14ac:dyDescent="0.25">
      <c r="A359" s="25" t="s">
        <v>70</v>
      </c>
      <c r="B359" s="25" t="s">
        <v>5</v>
      </c>
      <c r="C359" s="25" t="s">
        <v>353</v>
      </c>
      <c r="D359" s="25" t="s">
        <v>729</v>
      </c>
      <c r="E359" s="25">
        <v>131</v>
      </c>
      <c r="F359" s="25">
        <v>29</v>
      </c>
      <c r="G359" s="25">
        <v>102</v>
      </c>
      <c r="H359" s="25">
        <v>0</v>
      </c>
      <c r="I359" s="25">
        <v>157</v>
      </c>
      <c r="J359" s="25">
        <v>35</v>
      </c>
      <c r="K359" s="25">
        <v>122</v>
      </c>
      <c r="L359" s="25">
        <v>0</v>
      </c>
      <c r="M359" s="25">
        <v>374</v>
      </c>
      <c r="N359" s="25">
        <v>83</v>
      </c>
      <c r="O359" s="25">
        <v>291</v>
      </c>
      <c r="P359" s="25">
        <v>0</v>
      </c>
      <c r="Q359" s="25">
        <v>346</v>
      </c>
      <c r="R359" s="25">
        <v>77</v>
      </c>
      <c r="S359" s="25">
        <v>269</v>
      </c>
      <c r="T359" s="25">
        <v>0</v>
      </c>
      <c r="U359" s="25">
        <v>293</v>
      </c>
      <c r="V359" s="25">
        <v>65</v>
      </c>
      <c r="W359" s="25">
        <v>228</v>
      </c>
      <c r="X359" s="25">
        <f>VLOOKUP(C359,'HERD Expenditures, 2007-2016'!$C$2:$N$630,8,FALSE)</f>
        <v>2753</v>
      </c>
      <c r="Y359" s="25">
        <f>VLOOKUP(C359,'HERD Expenditures, 2007-2016'!$C$2:$N$630,9,FALSE)</f>
        <v>2122</v>
      </c>
      <c r="Z359" s="25">
        <f>VLOOKUP(C359,'HERD Expenditures, 2007-2016'!$C$2:$N$630,10,FALSE)</f>
        <v>2124</v>
      </c>
      <c r="AA359" s="25">
        <f>VLOOKUP(C359,'HERD Expenditures, 2007-2016'!$C$2:$N$630,11,FALSE)</f>
        <v>2581</v>
      </c>
      <c r="AB359" s="25">
        <f>VLOOKUP(C359,'HERD Expenditures, 2007-2016'!$C$2:$N$630,12,FALSE)</f>
        <v>2751</v>
      </c>
      <c r="AC359" s="45">
        <f t="shared" si="6"/>
        <v>3.5076923076923077</v>
      </c>
      <c r="AD359" s="21">
        <v>8123112</v>
      </c>
      <c r="AE359" s="21">
        <v>3558619</v>
      </c>
    </row>
    <row r="360" spans="1:31" x14ac:dyDescent="0.25">
      <c r="A360" s="25" t="s">
        <v>23</v>
      </c>
      <c r="B360" s="25" t="s">
        <v>5</v>
      </c>
      <c r="C360" s="25" t="s">
        <v>577</v>
      </c>
      <c r="D360" s="25" t="s">
        <v>716</v>
      </c>
      <c r="E360" s="25">
        <v>2798</v>
      </c>
      <c r="F360" s="25">
        <v>440</v>
      </c>
      <c r="G360" s="25">
        <v>2358</v>
      </c>
      <c r="H360" s="25">
        <v>221</v>
      </c>
      <c r="I360" s="25">
        <v>2717</v>
      </c>
      <c r="J360" s="25">
        <v>447</v>
      </c>
      <c r="K360" s="25">
        <v>2270</v>
      </c>
      <c r="L360" s="25">
        <v>215</v>
      </c>
      <c r="M360" s="25">
        <v>2686</v>
      </c>
      <c r="N360" s="25">
        <v>453</v>
      </c>
      <c r="O360" s="25">
        <v>2233</v>
      </c>
      <c r="P360" s="25">
        <v>181</v>
      </c>
      <c r="Q360" s="25">
        <v>2500</v>
      </c>
      <c r="R360" s="25">
        <v>475</v>
      </c>
      <c r="S360" s="25">
        <v>2025</v>
      </c>
      <c r="T360" s="25">
        <v>187</v>
      </c>
      <c r="U360" s="25">
        <v>2565</v>
      </c>
      <c r="V360" s="25">
        <v>570</v>
      </c>
      <c r="W360" s="25">
        <v>1995</v>
      </c>
      <c r="X360" s="25">
        <f>VLOOKUP(C360,'HERD Expenditures, 2007-2016'!$C$2:$N$630,8,FALSE)</f>
        <v>219744</v>
      </c>
      <c r="Y360" s="25">
        <f>VLOOKUP(C360,'HERD Expenditures, 2007-2016'!$C$2:$N$630,9,FALSE)</f>
        <v>225712</v>
      </c>
      <c r="Z360" s="25">
        <f>VLOOKUP(C360,'HERD Expenditures, 2007-2016'!$C$2:$N$630,10,FALSE)</f>
        <v>211631</v>
      </c>
      <c r="AA360" s="25">
        <f>VLOOKUP(C360,'HERD Expenditures, 2007-2016'!$C$2:$N$630,11,FALSE)</f>
        <v>220580</v>
      </c>
      <c r="AB360" s="25">
        <f>VLOOKUP(C360,'HERD Expenditures, 2007-2016'!$C$2:$N$630,12,FALSE)</f>
        <v>230621</v>
      </c>
      <c r="AC360" s="45">
        <f t="shared" si="6"/>
        <v>3.5</v>
      </c>
      <c r="AD360" s="21">
        <v>215347</v>
      </c>
      <c r="AE360" s="21">
        <v>2507205</v>
      </c>
    </row>
    <row r="361" spans="1:31" hidden="1" x14ac:dyDescent="0.25">
      <c r="A361" s="25" t="s">
        <v>70</v>
      </c>
      <c r="B361" s="25" t="s">
        <v>5</v>
      </c>
      <c r="C361" s="25" t="s">
        <v>206</v>
      </c>
      <c r="D361" s="25" t="s">
        <v>909</v>
      </c>
      <c r="E361" s="25">
        <v>379</v>
      </c>
      <c r="F361" s="25">
        <v>88</v>
      </c>
      <c r="G361" s="25">
        <v>291</v>
      </c>
      <c r="H361" s="25">
        <v>0</v>
      </c>
      <c r="I361" s="25">
        <v>47</v>
      </c>
      <c r="J361" s="25">
        <v>35</v>
      </c>
      <c r="K361" s="25">
        <v>12</v>
      </c>
      <c r="L361" s="25">
        <v>0</v>
      </c>
      <c r="M361" s="25">
        <v>56</v>
      </c>
      <c r="N361" s="25">
        <v>11</v>
      </c>
      <c r="O361" s="25">
        <v>45</v>
      </c>
      <c r="P361" s="25">
        <v>0</v>
      </c>
      <c r="Q361" s="25">
        <v>108</v>
      </c>
      <c r="R361" s="25">
        <v>21</v>
      </c>
      <c r="S361" s="25">
        <v>87</v>
      </c>
      <c r="T361" s="25">
        <v>0</v>
      </c>
      <c r="U361" s="25">
        <v>108</v>
      </c>
      <c r="V361" s="25">
        <v>24</v>
      </c>
      <c r="W361" s="25">
        <v>84</v>
      </c>
      <c r="X361" s="25">
        <f>VLOOKUP(C361,'HERD Expenditures, 2007-2016'!$C$2:$N$630,8,FALSE)</f>
        <v>2700</v>
      </c>
      <c r="Y361" s="25">
        <f>VLOOKUP(C361,'HERD Expenditures, 2007-2016'!$C$2:$N$630,9,FALSE)</f>
        <v>2115</v>
      </c>
      <c r="Z361" s="25">
        <f>VLOOKUP(C361,'HERD Expenditures, 2007-2016'!$C$2:$N$630,10,FALSE)</f>
        <v>1867</v>
      </c>
      <c r="AA361" s="25">
        <f>VLOOKUP(C361,'HERD Expenditures, 2007-2016'!$C$2:$N$630,11,FALSE)</f>
        <v>2973</v>
      </c>
      <c r="AB361" s="25">
        <f>VLOOKUP(C361,'HERD Expenditures, 2007-2016'!$C$2:$N$630,12,FALSE)</f>
        <v>3368</v>
      </c>
      <c r="AC361" s="45">
        <f t="shared" si="6"/>
        <v>3.5</v>
      </c>
      <c r="AD361" s="21">
        <v>8123112</v>
      </c>
      <c r="AE361" s="21">
        <v>7998994</v>
      </c>
    </row>
    <row r="362" spans="1:31" x14ac:dyDescent="0.25">
      <c r="A362" s="25" t="s">
        <v>157</v>
      </c>
      <c r="B362" s="25" t="s">
        <v>5</v>
      </c>
      <c r="C362" s="25" t="s">
        <v>518</v>
      </c>
      <c r="D362" s="25" t="s">
        <v>798</v>
      </c>
      <c r="E362" s="25">
        <v>1808</v>
      </c>
      <c r="F362" s="25">
        <v>722</v>
      </c>
      <c r="G362" s="25">
        <v>1086</v>
      </c>
      <c r="H362" s="25">
        <v>40</v>
      </c>
      <c r="I362" s="25">
        <v>1764</v>
      </c>
      <c r="J362" s="25">
        <v>722</v>
      </c>
      <c r="K362" s="25">
        <v>1042</v>
      </c>
      <c r="L362" s="25">
        <v>36</v>
      </c>
      <c r="M362" s="25">
        <v>1696</v>
      </c>
      <c r="N362" s="25">
        <v>355</v>
      </c>
      <c r="O362" s="25">
        <v>1341</v>
      </c>
      <c r="P362" s="25">
        <v>40</v>
      </c>
      <c r="Q362" s="25">
        <v>1385</v>
      </c>
      <c r="R362" s="25">
        <v>358</v>
      </c>
      <c r="S362" s="25">
        <v>1027</v>
      </c>
      <c r="T362" s="25">
        <v>41</v>
      </c>
      <c r="U362" s="25">
        <v>1272</v>
      </c>
      <c r="V362" s="25">
        <v>283</v>
      </c>
      <c r="W362" s="25">
        <v>989</v>
      </c>
      <c r="X362" s="25">
        <f>VLOOKUP(C362,'HERD Expenditures, 2007-2016'!$C$2:$N$630,8,FALSE)</f>
        <v>104579</v>
      </c>
      <c r="Y362" s="25">
        <f>VLOOKUP(C362,'HERD Expenditures, 2007-2016'!$C$2:$N$630,9,FALSE)</f>
        <v>99138</v>
      </c>
      <c r="Z362" s="25">
        <f>VLOOKUP(C362,'HERD Expenditures, 2007-2016'!$C$2:$N$630,10,FALSE)</f>
        <v>67037</v>
      </c>
      <c r="AA362" s="25">
        <f>VLOOKUP(C362,'HERD Expenditures, 2007-2016'!$C$2:$N$630,11,FALSE)</f>
        <v>65092</v>
      </c>
      <c r="AB362" s="25">
        <f>VLOOKUP(C362,'HERD Expenditures, 2007-2016'!$C$2:$N$630,12,FALSE)</f>
        <v>70054</v>
      </c>
      <c r="AC362" s="45">
        <f t="shared" si="6"/>
        <v>3.4946996466431095</v>
      </c>
      <c r="AD362" s="21">
        <v>231298</v>
      </c>
      <c r="AE362" s="21">
        <v>500549</v>
      </c>
    </row>
    <row r="363" spans="1:31" x14ac:dyDescent="0.25">
      <c r="A363" s="25" t="s">
        <v>12</v>
      </c>
      <c r="B363" s="25" t="s">
        <v>5</v>
      </c>
      <c r="C363" s="25" t="s">
        <v>520</v>
      </c>
      <c r="D363" s="25" t="s">
        <v>794</v>
      </c>
      <c r="E363" s="25">
        <v>1579</v>
      </c>
      <c r="F363" s="25">
        <v>543</v>
      </c>
      <c r="G363" s="25">
        <v>1036</v>
      </c>
      <c r="H363" s="25">
        <v>29</v>
      </c>
      <c r="I363" s="25">
        <v>1400</v>
      </c>
      <c r="J363" s="25">
        <v>501</v>
      </c>
      <c r="K363" s="25">
        <v>899</v>
      </c>
      <c r="L363" s="25">
        <v>28</v>
      </c>
      <c r="M363" s="25">
        <v>1489</v>
      </c>
      <c r="N363" s="25">
        <v>479</v>
      </c>
      <c r="O363" s="25">
        <v>1010</v>
      </c>
      <c r="P363" s="25">
        <v>26</v>
      </c>
      <c r="Q363" s="25">
        <v>1390</v>
      </c>
      <c r="R363" s="25">
        <v>471</v>
      </c>
      <c r="S363" s="25">
        <v>919</v>
      </c>
      <c r="T363" s="25">
        <v>22</v>
      </c>
      <c r="U363" s="25">
        <v>1380</v>
      </c>
      <c r="V363" s="25">
        <v>310</v>
      </c>
      <c r="W363" s="25">
        <v>1070</v>
      </c>
      <c r="X363" s="25">
        <f>VLOOKUP(C363,'HERD Expenditures, 2007-2016'!$C$2:$N$630,8,FALSE)</f>
        <v>141151</v>
      </c>
      <c r="Y363" s="25">
        <f>VLOOKUP(C363,'HERD Expenditures, 2007-2016'!$C$2:$N$630,9,FALSE)</f>
        <v>142365</v>
      </c>
      <c r="Z363" s="25">
        <f>VLOOKUP(C363,'HERD Expenditures, 2007-2016'!$C$2:$N$630,10,FALSE)</f>
        <v>134262</v>
      </c>
      <c r="AA363" s="25">
        <f>VLOOKUP(C363,'HERD Expenditures, 2007-2016'!$C$2:$N$630,11,FALSE)</f>
        <v>132377</v>
      </c>
      <c r="AB363" s="25">
        <f>VLOOKUP(C363,'HERD Expenditures, 2007-2016'!$C$2:$N$630,12,FALSE)</f>
        <v>114619</v>
      </c>
      <c r="AC363" s="45">
        <f t="shared" si="6"/>
        <v>3.4516129032258065</v>
      </c>
      <c r="AD363" s="21">
        <v>5456991</v>
      </c>
      <c r="AE363" s="21">
        <v>14325377</v>
      </c>
    </row>
    <row r="364" spans="1:31" x14ac:dyDescent="0.25">
      <c r="A364" s="25" t="s">
        <v>85</v>
      </c>
      <c r="B364" s="25" t="s">
        <v>5</v>
      </c>
      <c r="C364" s="26" t="s">
        <v>531</v>
      </c>
      <c r="D364" s="25" t="s">
        <v>788</v>
      </c>
      <c r="E364" s="25">
        <v>977</v>
      </c>
      <c r="F364" s="25">
        <v>263</v>
      </c>
      <c r="G364" s="25">
        <v>714</v>
      </c>
      <c r="H364" s="25">
        <v>138</v>
      </c>
      <c r="I364" s="25">
        <v>931</v>
      </c>
      <c r="J364" s="25">
        <v>206</v>
      </c>
      <c r="K364" s="25">
        <v>725</v>
      </c>
      <c r="L364" s="25">
        <v>146</v>
      </c>
      <c r="M364" s="25">
        <v>928</v>
      </c>
      <c r="N364" s="25">
        <v>224</v>
      </c>
      <c r="O364" s="25">
        <v>704</v>
      </c>
      <c r="P364" s="25">
        <v>144</v>
      </c>
      <c r="Q364" s="25">
        <v>890</v>
      </c>
      <c r="R364" s="25">
        <v>208</v>
      </c>
      <c r="S364" s="25">
        <v>682</v>
      </c>
      <c r="T364" s="25">
        <v>127</v>
      </c>
      <c r="U364" s="25">
        <v>1502</v>
      </c>
      <c r="V364" s="25">
        <v>338</v>
      </c>
      <c r="W364" s="25">
        <v>1164</v>
      </c>
      <c r="X364" s="25" t="str">
        <f>VLOOKUP(C364,'HERD Expenditures, 2007-2016'!$C$2:$N$630,8,FALSE)</f>
        <v>na</v>
      </c>
      <c r="Y364" s="25">
        <f>VLOOKUP(C364,'HERD Expenditures, 2007-2016'!$C$2:$N$630,9,FALSE)</f>
        <v>64033</v>
      </c>
      <c r="Z364" s="25">
        <f>VLOOKUP(C364,'HERD Expenditures, 2007-2016'!$C$2:$N$630,10,FALSE)</f>
        <v>64118</v>
      </c>
      <c r="AA364" s="25">
        <f>VLOOKUP(C364,'HERD Expenditures, 2007-2016'!$C$2:$N$630,11,FALSE)</f>
        <v>67737</v>
      </c>
      <c r="AB364" s="25">
        <f>VLOOKUP(C364,'HERD Expenditures, 2007-2016'!$C$2:$N$630,12,FALSE)</f>
        <v>71338</v>
      </c>
      <c r="AC364" s="45">
        <f t="shared" si="6"/>
        <v>3.4437869822485205</v>
      </c>
      <c r="AD364" s="21">
        <v>2563343</v>
      </c>
      <c r="AE364" s="21">
        <v>5306896</v>
      </c>
    </row>
    <row r="365" spans="1:31" x14ac:dyDescent="0.25">
      <c r="A365" s="25" t="s">
        <v>42</v>
      </c>
      <c r="B365" s="25" t="s">
        <v>5</v>
      </c>
      <c r="C365" s="25" t="s">
        <v>581</v>
      </c>
      <c r="D365" s="25" t="s">
        <v>758</v>
      </c>
      <c r="E365" s="25">
        <v>2280</v>
      </c>
      <c r="F365" s="25">
        <v>540</v>
      </c>
      <c r="G365" s="25">
        <v>1740</v>
      </c>
      <c r="H365" s="25">
        <v>458</v>
      </c>
      <c r="I365" s="25">
        <v>2191</v>
      </c>
      <c r="J365" s="25">
        <v>536</v>
      </c>
      <c r="K365" s="25">
        <v>1655</v>
      </c>
      <c r="L365" s="25">
        <v>394</v>
      </c>
      <c r="M365" s="25">
        <v>2172</v>
      </c>
      <c r="N365" s="25">
        <v>478</v>
      </c>
      <c r="O365" s="25">
        <v>1694</v>
      </c>
      <c r="P365" s="25">
        <v>386</v>
      </c>
      <c r="Q365" s="25">
        <v>2247</v>
      </c>
      <c r="R365" s="25">
        <v>565</v>
      </c>
      <c r="S365" s="25">
        <v>1682</v>
      </c>
      <c r="T365" s="25">
        <v>399</v>
      </c>
      <c r="U365" s="25">
        <v>2780</v>
      </c>
      <c r="V365" s="25">
        <v>626</v>
      </c>
      <c r="W365" s="25">
        <v>2154</v>
      </c>
      <c r="X365" s="25">
        <f>VLOOKUP(C365,'HERD Expenditures, 2007-2016'!$C$2:$N$630,8,FALSE)</f>
        <v>256090</v>
      </c>
      <c r="Y365" s="25">
        <f>VLOOKUP(C365,'HERD Expenditures, 2007-2016'!$C$2:$N$630,9,FALSE)</f>
        <v>245923</v>
      </c>
      <c r="Z365" s="25">
        <f>VLOOKUP(C365,'HERD Expenditures, 2007-2016'!$C$2:$N$630,10,FALSE)</f>
        <v>241869</v>
      </c>
      <c r="AA365" s="25">
        <f>VLOOKUP(C365,'HERD Expenditures, 2007-2016'!$C$2:$N$630,11,FALSE)</f>
        <v>250338</v>
      </c>
      <c r="AB365" s="25">
        <f>VLOOKUP(C365,'HERD Expenditures, 2007-2016'!$C$2:$N$630,12,FALSE)</f>
        <v>253099</v>
      </c>
      <c r="AC365" s="45">
        <f t="shared" si="6"/>
        <v>3.440894568690096</v>
      </c>
      <c r="AD365" s="21">
        <v>1239334</v>
      </c>
      <c r="AE365" s="21">
        <v>14325377</v>
      </c>
    </row>
    <row r="366" spans="1:31" hidden="1" x14ac:dyDescent="0.25">
      <c r="A366" s="25" t="s">
        <v>95</v>
      </c>
      <c r="B366" s="25" t="s">
        <v>2</v>
      </c>
      <c r="C366" s="25" t="s">
        <v>465</v>
      </c>
      <c r="D366" s="25" t="s">
        <v>718</v>
      </c>
      <c r="E366" s="25">
        <v>724</v>
      </c>
      <c r="F366" s="25">
        <v>152</v>
      </c>
      <c r="G366" s="25">
        <v>572</v>
      </c>
      <c r="H366" s="25">
        <v>40</v>
      </c>
      <c r="I366" s="25">
        <v>734</v>
      </c>
      <c r="J366" s="25">
        <v>162</v>
      </c>
      <c r="K366" s="25">
        <v>572</v>
      </c>
      <c r="L366" s="25">
        <v>39</v>
      </c>
      <c r="M366" s="25">
        <v>707</v>
      </c>
      <c r="N366" s="25">
        <v>152</v>
      </c>
      <c r="O366" s="25">
        <v>555</v>
      </c>
      <c r="P366" s="25">
        <v>41</v>
      </c>
      <c r="Q366" s="25">
        <v>534</v>
      </c>
      <c r="R366" s="25">
        <v>134</v>
      </c>
      <c r="S366" s="25">
        <v>400</v>
      </c>
      <c r="T366" s="25">
        <v>51</v>
      </c>
      <c r="U366" s="25">
        <v>710</v>
      </c>
      <c r="V366" s="25">
        <v>160</v>
      </c>
      <c r="W366" s="25">
        <v>550</v>
      </c>
      <c r="X366" s="25">
        <f>VLOOKUP(C366,'HERD Expenditures, 2007-2016'!$C$2:$N$630,8,FALSE)</f>
        <v>45486</v>
      </c>
      <c r="Y366" s="25">
        <f>VLOOKUP(C366,'HERD Expenditures, 2007-2016'!$C$2:$N$630,9,FALSE)</f>
        <v>42789</v>
      </c>
      <c r="Z366" s="25">
        <f>VLOOKUP(C366,'HERD Expenditures, 2007-2016'!$C$2:$N$630,10,FALSE)</f>
        <v>40771</v>
      </c>
      <c r="AA366" s="25">
        <f>VLOOKUP(C366,'HERD Expenditures, 2007-2016'!$C$2:$N$630,11,FALSE)</f>
        <v>47322</v>
      </c>
      <c r="AB366" s="25">
        <f>VLOOKUP(C366,'HERD Expenditures, 2007-2016'!$C$2:$N$630,12,FALSE)</f>
        <v>41038</v>
      </c>
      <c r="AC366" s="45">
        <f t="shared" si="6"/>
        <v>3.4375</v>
      </c>
      <c r="AD366" s="21" t="e">
        <v>#N/A</v>
      </c>
      <c r="AE366" s="21">
        <v>3692490</v>
      </c>
    </row>
    <row r="367" spans="1:31" x14ac:dyDescent="0.25">
      <c r="A367" s="25" t="s">
        <v>512</v>
      </c>
      <c r="B367" s="25" t="s">
        <v>5</v>
      </c>
      <c r="C367" s="25" t="s">
        <v>511</v>
      </c>
      <c r="D367" s="25" t="s">
        <v>799</v>
      </c>
      <c r="E367" s="25">
        <v>1125</v>
      </c>
      <c r="F367" s="25">
        <v>197</v>
      </c>
      <c r="G367" s="25">
        <v>928</v>
      </c>
      <c r="H367" s="25">
        <v>75</v>
      </c>
      <c r="I367" s="25">
        <v>1194</v>
      </c>
      <c r="J367" s="25">
        <v>207</v>
      </c>
      <c r="K367" s="25">
        <v>987</v>
      </c>
      <c r="L367" s="25">
        <v>61</v>
      </c>
      <c r="M367" s="25">
        <v>1194</v>
      </c>
      <c r="N367" s="25">
        <v>207</v>
      </c>
      <c r="O367" s="25">
        <v>987</v>
      </c>
      <c r="P367" s="25">
        <v>73</v>
      </c>
      <c r="Q367" s="25">
        <v>1194</v>
      </c>
      <c r="R367" s="25">
        <v>207</v>
      </c>
      <c r="S367" s="25">
        <v>987</v>
      </c>
      <c r="T367" s="25">
        <v>81</v>
      </c>
      <c r="U367" s="25">
        <v>1232</v>
      </c>
      <c r="V367" s="25">
        <v>278</v>
      </c>
      <c r="W367" s="25">
        <v>954</v>
      </c>
      <c r="X367" s="25">
        <f>VLOOKUP(C367,'HERD Expenditures, 2007-2016'!$C$2:$N$630,8,FALSE)</f>
        <v>65611</v>
      </c>
      <c r="Y367" s="25">
        <f>VLOOKUP(C367,'HERD Expenditures, 2007-2016'!$C$2:$N$630,9,FALSE)</f>
        <v>65490</v>
      </c>
      <c r="Z367" s="25">
        <f>VLOOKUP(C367,'HERD Expenditures, 2007-2016'!$C$2:$N$630,10,FALSE)</f>
        <v>51422</v>
      </c>
      <c r="AA367" s="25">
        <f>VLOOKUP(C367,'HERD Expenditures, 2007-2016'!$C$2:$N$630,11,FALSE)</f>
        <v>56996</v>
      </c>
      <c r="AB367" s="25">
        <f>VLOOKUP(C367,'HERD Expenditures, 2007-2016'!$C$2:$N$630,12,FALSE)</f>
        <v>112056</v>
      </c>
      <c r="AC367" s="45">
        <f t="shared" si="6"/>
        <v>3.4316546762589928</v>
      </c>
      <c r="AD367" s="21" t="e">
        <v>#N/A</v>
      </c>
      <c r="AE367" s="21">
        <v>3725280</v>
      </c>
    </row>
    <row r="368" spans="1:31" x14ac:dyDescent="0.25">
      <c r="A368" s="25" t="s">
        <v>45</v>
      </c>
      <c r="B368" s="25" t="s">
        <v>5</v>
      </c>
      <c r="C368" s="25" t="s">
        <v>492</v>
      </c>
      <c r="D368" s="25" t="s">
        <v>807</v>
      </c>
      <c r="E368" s="25">
        <v>1005</v>
      </c>
      <c r="F368" s="25">
        <v>232</v>
      </c>
      <c r="G368" s="25">
        <v>773</v>
      </c>
      <c r="H368" s="25">
        <v>19</v>
      </c>
      <c r="I368" s="25">
        <v>1061</v>
      </c>
      <c r="J368" s="25">
        <v>228</v>
      </c>
      <c r="K368" s="25">
        <v>833</v>
      </c>
      <c r="L368" s="25">
        <v>22</v>
      </c>
      <c r="M368" s="25">
        <v>996</v>
      </c>
      <c r="N368" s="25">
        <v>208</v>
      </c>
      <c r="O368" s="25">
        <v>788</v>
      </c>
      <c r="P368" s="25">
        <v>13</v>
      </c>
      <c r="Q368" s="25">
        <v>1153</v>
      </c>
      <c r="R368" s="25">
        <v>222</v>
      </c>
      <c r="S368" s="25">
        <v>931</v>
      </c>
      <c r="T368" s="25">
        <v>49</v>
      </c>
      <c r="U368" s="25">
        <v>982</v>
      </c>
      <c r="V368" s="25">
        <v>222</v>
      </c>
      <c r="W368" s="25">
        <v>760</v>
      </c>
      <c r="X368" s="25">
        <f>VLOOKUP(C368,'HERD Expenditures, 2007-2016'!$C$2:$N$630,8,FALSE)</f>
        <v>46213</v>
      </c>
      <c r="Y368" s="25">
        <f>VLOOKUP(C368,'HERD Expenditures, 2007-2016'!$C$2:$N$630,9,FALSE)</f>
        <v>50489</v>
      </c>
      <c r="Z368" s="25">
        <f>VLOOKUP(C368,'HERD Expenditures, 2007-2016'!$C$2:$N$630,10,FALSE)</f>
        <v>54985</v>
      </c>
      <c r="AA368" s="25">
        <f>VLOOKUP(C368,'HERD Expenditures, 2007-2016'!$C$2:$N$630,11,FALSE)</f>
        <v>54289</v>
      </c>
      <c r="AB368" s="25">
        <f>VLOOKUP(C368,'HERD Expenditures, 2007-2016'!$C$2:$N$630,12,FALSE)</f>
        <v>55484</v>
      </c>
      <c r="AC368" s="45">
        <f t="shared" si="6"/>
        <v>3.4234234234234235</v>
      </c>
      <c r="AD368" s="21">
        <v>2563343</v>
      </c>
      <c r="AE368" s="21">
        <v>5306896</v>
      </c>
    </row>
    <row r="369" spans="1:31" hidden="1" x14ac:dyDescent="0.25">
      <c r="A369" s="25" t="s">
        <v>27</v>
      </c>
      <c r="B369" s="25" t="s">
        <v>2</v>
      </c>
      <c r="C369" s="25" t="s">
        <v>172</v>
      </c>
      <c r="D369" s="25" t="s">
        <v>914</v>
      </c>
      <c r="E369" s="25">
        <v>189</v>
      </c>
      <c r="F369" s="25">
        <v>29</v>
      </c>
      <c r="G369" s="25">
        <v>160</v>
      </c>
      <c r="H369" s="25">
        <v>1</v>
      </c>
      <c r="I369" s="25">
        <v>178</v>
      </c>
      <c r="J369" s="25">
        <v>15</v>
      </c>
      <c r="K369" s="25">
        <v>163</v>
      </c>
      <c r="L369" s="25">
        <v>5</v>
      </c>
      <c r="M369" s="25">
        <v>187</v>
      </c>
      <c r="N369" s="25">
        <v>25</v>
      </c>
      <c r="O369" s="25">
        <v>162</v>
      </c>
      <c r="P369" s="25">
        <v>6</v>
      </c>
      <c r="Q369" s="25">
        <v>149</v>
      </c>
      <c r="R369" s="25">
        <v>26</v>
      </c>
      <c r="S369" s="25">
        <v>123</v>
      </c>
      <c r="T369" s="25">
        <v>5</v>
      </c>
      <c r="U369" s="25">
        <v>84</v>
      </c>
      <c r="V369" s="25">
        <v>19</v>
      </c>
      <c r="W369" s="25">
        <v>65</v>
      </c>
      <c r="X369" s="25">
        <f>VLOOKUP(C369,'HERD Expenditures, 2007-2016'!$C$2:$N$630,8,FALSE)</f>
        <v>5291</v>
      </c>
      <c r="Y369" s="25">
        <f>VLOOKUP(C369,'HERD Expenditures, 2007-2016'!$C$2:$N$630,9,FALSE)</f>
        <v>4563</v>
      </c>
      <c r="Z369" s="25">
        <f>VLOOKUP(C369,'HERD Expenditures, 2007-2016'!$C$2:$N$630,10,FALSE)</f>
        <v>4088</v>
      </c>
      <c r="AA369" s="25">
        <f>VLOOKUP(C369,'HERD Expenditures, 2007-2016'!$C$2:$N$630,11,FALSE)</f>
        <v>2734</v>
      </c>
      <c r="AB369" s="25">
        <f>VLOOKUP(C369,'HERD Expenditures, 2007-2016'!$C$2:$N$630,12,FALSE)</f>
        <v>3013</v>
      </c>
      <c r="AC369" s="45">
        <f t="shared" si="6"/>
        <v>3.4210526315789473</v>
      </c>
      <c r="AD369" s="21" t="e">
        <v>#N/A</v>
      </c>
      <c r="AE369" s="21">
        <v>1338418</v>
      </c>
    </row>
    <row r="370" spans="1:31" x14ac:dyDescent="0.25">
      <c r="A370" s="25" t="s">
        <v>167</v>
      </c>
      <c r="B370" s="25" t="s">
        <v>5</v>
      </c>
      <c r="C370" s="25" t="s">
        <v>568</v>
      </c>
      <c r="D370" s="25" t="s">
        <v>774</v>
      </c>
      <c r="E370" s="25">
        <v>1856</v>
      </c>
      <c r="F370" s="25">
        <v>406</v>
      </c>
      <c r="G370" s="25">
        <v>1450</v>
      </c>
      <c r="H370" s="25">
        <v>86</v>
      </c>
      <c r="I370" s="25">
        <v>1879</v>
      </c>
      <c r="J370" s="25">
        <v>483</v>
      </c>
      <c r="K370" s="25">
        <v>1396</v>
      </c>
      <c r="L370" s="25">
        <v>82</v>
      </c>
      <c r="M370" s="25">
        <v>2367</v>
      </c>
      <c r="N370" s="25">
        <v>364</v>
      </c>
      <c r="O370" s="25">
        <v>2003</v>
      </c>
      <c r="P370" s="25">
        <v>97</v>
      </c>
      <c r="Q370" s="25">
        <v>2065</v>
      </c>
      <c r="R370" s="25">
        <v>357</v>
      </c>
      <c r="S370" s="25">
        <v>1708</v>
      </c>
      <c r="T370" s="25">
        <v>99</v>
      </c>
      <c r="U370" s="25">
        <v>2160</v>
      </c>
      <c r="V370" s="25">
        <v>489</v>
      </c>
      <c r="W370" s="25">
        <v>1671</v>
      </c>
      <c r="X370" s="25">
        <f>VLOOKUP(C370,'HERD Expenditures, 2007-2016'!$C$2:$N$630,8,FALSE)</f>
        <v>85726</v>
      </c>
      <c r="Y370" s="25">
        <f>VLOOKUP(C370,'HERD Expenditures, 2007-2016'!$C$2:$N$630,9,FALSE)</f>
        <v>89797</v>
      </c>
      <c r="Z370" s="25">
        <f>VLOOKUP(C370,'HERD Expenditures, 2007-2016'!$C$2:$N$630,10,FALSE)</f>
        <v>87324</v>
      </c>
      <c r="AA370" s="25">
        <f>VLOOKUP(C370,'HERD Expenditures, 2007-2016'!$C$2:$N$630,11,FALSE)</f>
        <v>90138</v>
      </c>
      <c r="AB370" s="25">
        <f>VLOOKUP(C370,'HERD Expenditures, 2007-2016'!$C$2:$N$630,12,FALSE)</f>
        <v>95475</v>
      </c>
      <c r="AC370" s="45">
        <f t="shared" si="6"/>
        <v>3.4171779141104293</v>
      </c>
      <c r="AD370" s="21" t="e">
        <v>#N/A</v>
      </c>
      <c r="AE370" s="21">
        <v>2503532</v>
      </c>
    </row>
    <row r="371" spans="1:31" x14ac:dyDescent="0.25">
      <c r="A371" s="25" t="s">
        <v>37</v>
      </c>
      <c r="B371" s="25" t="s">
        <v>5</v>
      </c>
      <c r="C371" s="25" t="s">
        <v>678</v>
      </c>
      <c r="D371" s="25" t="s">
        <v>694</v>
      </c>
      <c r="E371" s="25">
        <v>11723</v>
      </c>
      <c r="F371" s="25">
        <v>2203</v>
      </c>
      <c r="G371" s="25">
        <v>9520</v>
      </c>
      <c r="H371" s="25">
        <v>451</v>
      </c>
      <c r="I371" s="25">
        <v>11652</v>
      </c>
      <c r="J371" s="25">
        <v>2117</v>
      </c>
      <c r="K371" s="25">
        <v>9535</v>
      </c>
      <c r="L371" s="25">
        <v>451</v>
      </c>
      <c r="M371" s="25">
        <v>10862</v>
      </c>
      <c r="N371" s="25">
        <v>1967</v>
      </c>
      <c r="O371" s="25">
        <v>8895</v>
      </c>
      <c r="P371" s="25">
        <v>343</v>
      </c>
      <c r="Q371" s="25">
        <v>12016</v>
      </c>
      <c r="R371" s="25">
        <v>2517</v>
      </c>
      <c r="S371" s="25">
        <v>9499</v>
      </c>
      <c r="T371" s="25">
        <v>276</v>
      </c>
      <c r="U371" s="25">
        <v>13322</v>
      </c>
      <c r="V371" s="25">
        <v>3017</v>
      </c>
      <c r="W371" s="25">
        <v>10305</v>
      </c>
      <c r="X371" s="25">
        <f>VLOOKUP(C371,'HERD Expenditures, 2007-2016'!$C$2:$N$630,8,FALSE)</f>
        <v>797679</v>
      </c>
      <c r="Y371" s="25">
        <f>VLOOKUP(C371,'HERD Expenditures, 2007-2016'!$C$2:$N$630,9,FALSE)</f>
        <v>837880</v>
      </c>
      <c r="Z371" s="25">
        <f>VLOOKUP(C371,'HERD Expenditures, 2007-2016'!$C$2:$N$630,10,FALSE)</f>
        <v>800773</v>
      </c>
      <c r="AA371" s="25">
        <f>VLOOKUP(C371,'HERD Expenditures, 2007-2016'!$C$2:$N$630,11,FALSE)</f>
        <v>791031</v>
      </c>
      <c r="AB371" s="25">
        <f>VLOOKUP(C371,'HERD Expenditures, 2007-2016'!$C$2:$N$630,12,FALSE)</f>
        <v>825561</v>
      </c>
      <c r="AC371" s="45">
        <f t="shared" si="6"/>
        <v>3.4156446801458404</v>
      </c>
      <c r="AD371" s="21">
        <v>533971</v>
      </c>
      <c r="AE371" s="21">
        <v>1503102</v>
      </c>
    </row>
    <row r="372" spans="1:31" x14ac:dyDescent="0.25">
      <c r="A372" s="25" t="s">
        <v>10</v>
      </c>
      <c r="B372" s="25" t="s">
        <v>2</v>
      </c>
      <c r="C372" s="25" t="s">
        <v>563</v>
      </c>
      <c r="D372" s="25" t="s">
        <v>776</v>
      </c>
      <c r="E372" s="25">
        <v>2122</v>
      </c>
      <c r="F372" s="25">
        <v>483</v>
      </c>
      <c r="G372" s="25">
        <v>1639</v>
      </c>
      <c r="H372" s="25">
        <v>180</v>
      </c>
      <c r="I372" s="25">
        <v>2125</v>
      </c>
      <c r="J372" s="25">
        <v>491</v>
      </c>
      <c r="K372" s="25">
        <v>1634</v>
      </c>
      <c r="L372" s="25">
        <v>175</v>
      </c>
      <c r="M372" s="25">
        <v>2055</v>
      </c>
      <c r="N372" s="25">
        <v>466</v>
      </c>
      <c r="O372" s="25">
        <v>1589</v>
      </c>
      <c r="P372" s="25">
        <v>170</v>
      </c>
      <c r="Q372" s="25">
        <v>2058</v>
      </c>
      <c r="R372" s="25">
        <v>486</v>
      </c>
      <c r="S372" s="25">
        <v>1572</v>
      </c>
      <c r="T372" s="25">
        <v>158</v>
      </c>
      <c r="U372" s="25">
        <v>2044</v>
      </c>
      <c r="V372" s="25">
        <v>464</v>
      </c>
      <c r="W372" s="25">
        <v>1580</v>
      </c>
      <c r="X372" s="25">
        <f>VLOOKUP(C372,'HERD Expenditures, 2007-2016'!$C$2:$N$630,8,FALSE)</f>
        <v>209040</v>
      </c>
      <c r="Y372" s="25">
        <f>VLOOKUP(C372,'HERD Expenditures, 2007-2016'!$C$2:$N$630,9,FALSE)</f>
        <v>201237</v>
      </c>
      <c r="Z372" s="25">
        <f>VLOOKUP(C372,'HERD Expenditures, 2007-2016'!$C$2:$N$630,10,FALSE)</f>
        <v>199713</v>
      </c>
      <c r="AA372" s="25">
        <f>VLOOKUP(C372,'HERD Expenditures, 2007-2016'!$C$2:$N$630,11,FALSE)</f>
        <v>199283</v>
      </c>
      <c r="AB372" s="25">
        <f>VLOOKUP(C372,'HERD Expenditures, 2007-2016'!$C$2:$N$630,12,FALSE)</f>
        <v>199925</v>
      </c>
      <c r="AC372" s="45">
        <f t="shared" si="6"/>
        <v>3.4051724137931036</v>
      </c>
      <c r="AD372" s="21" t="e">
        <v>#N/A</v>
      </c>
      <c r="AE372" s="21">
        <v>10239710</v>
      </c>
    </row>
    <row r="373" spans="1:31" x14ac:dyDescent="0.25">
      <c r="A373" s="25" t="s">
        <v>27</v>
      </c>
      <c r="B373" s="25" t="s">
        <v>5</v>
      </c>
      <c r="C373" s="25" t="s">
        <v>530</v>
      </c>
      <c r="D373" s="25" t="s">
        <v>711</v>
      </c>
      <c r="E373" s="25">
        <v>1693</v>
      </c>
      <c r="F373" s="25">
        <v>266</v>
      </c>
      <c r="G373" s="25">
        <v>1427</v>
      </c>
      <c r="H373" s="25">
        <v>35</v>
      </c>
      <c r="I373" s="25">
        <v>1677</v>
      </c>
      <c r="J373" s="25">
        <v>266</v>
      </c>
      <c r="K373" s="25">
        <v>1411</v>
      </c>
      <c r="L373" s="25">
        <v>35</v>
      </c>
      <c r="M373" s="25">
        <v>1653</v>
      </c>
      <c r="N373" s="25">
        <v>262</v>
      </c>
      <c r="O373" s="25">
        <v>1391</v>
      </c>
      <c r="P373" s="25">
        <v>38</v>
      </c>
      <c r="Q373" s="25">
        <v>1675</v>
      </c>
      <c r="R373" s="25">
        <v>265</v>
      </c>
      <c r="S373" s="25">
        <v>1410</v>
      </c>
      <c r="T373" s="25">
        <v>36</v>
      </c>
      <c r="U373" s="25">
        <v>1464</v>
      </c>
      <c r="V373" s="25">
        <v>334</v>
      </c>
      <c r="W373" s="25">
        <v>1130</v>
      </c>
      <c r="X373" s="25">
        <f>VLOOKUP(C373,'HERD Expenditures, 2007-2016'!$C$2:$N$630,8,FALSE)</f>
        <v>92867</v>
      </c>
      <c r="Y373" s="25">
        <f>VLOOKUP(C373,'HERD Expenditures, 2007-2016'!$C$2:$N$630,9,FALSE)</f>
        <v>86733</v>
      </c>
      <c r="Z373" s="25">
        <f>VLOOKUP(C373,'HERD Expenditures, 2007-2016'!$C$2:$N$630,10,FALSE)</f>
        <v>95674</v>
      </c>
      <c r="AA373" s="25">
        <f>VLOOKUP(C373,'HERD Expenditures, 2007-2016'!$C$2:$N$630,11,FALSE)</f>
        <v>93572</v>
      </c>
      <c r="AB373" s="25">
        <f>VLOOKUP(C373,'HERD Expenditures, 2007-2016'!$C$2:$N$630,12,FALSE)</f>
        <v>90722</v>
      </c>
      <c r="AC373" s="45">
        <f t="shared" si="6"/>
        <v>3.3832335329341316</v>
      </c>
      <c r="AD373" s="21">
        <v>344504</v>
      </c>
      <c r="AE373" s="21">
        <v>7998994</v>
      </c>
    </row>
    <row r="374" spans="1:31" x14ac:dyDescent="0.25">
      <c r="A374" s="25" t="s">
        <v>16</v>
      </c>
      <c r="B374" s="25" t="s">
        <v>5</v>
      </c>
      <c r="C374" s="25" t="s">
        <v>618</v>
      </c>
      <c r="D374" s="25" t="s">
        <v>726</v>
      </c>
      <c r="E374" s="25">
        <v>5088</v>
      </c>
      <c r="F374" s="25">
        <v>1015</v>
      </c>
      <c r="G374" s="25">
        <v>4073</v>
      </c>
      <c r="H374" s="25">
        <v>312</v>
      </c>
      <c r="I374" s="25">
        <v>4684</v>
      </c>
      <c r="J374" s="25">
        <v>1050</v>
      </c>
      <c r="K374" s="25">
        <v>3634</v>
      </c>
      <c r="L374" s="25">
        <v>317</v>
      </c>
      <c r="M374" s="25">
        <v>5005</v>
      </c>
      <c r="N374" s="25">
        <v>1149</v>
      </c>
      <c r="O374" s="25">
        <v>3856</v>
      </c>
      <c r="P374" s="25">
        <v>368</v>
      </c>
      <c r="Q374" s="25">
        <v>4824</v>
      </c>
      <c r="R374" s="25">
        <v>913</v>
      </c>
      <c r="S374" s="25">
        <v>3911</v>
      </c>
      <c r="T374" s="25">
        <v>630</v>
      </c>
      <c r="U374" s="25">
        <v>4590</v>
      </c>
      <c r="V374" s="25">
        <v>1048</v>
      </c>
      <c r="W374" s="25">
        <v>3542</v>
      </c>
      <c r="X374" s="25">
        <f>VLOOKUP(C374,'HERD Expenditures, 2007-2016'!$C$2:$N$630,8,FALSE)</f>
        <v>404225</v>
      </c>
      <c r="Y374" s="25">
        <f>VLOOKUP(C374,'HERD Expenditures, 2007-2016'!$C$2:$N$630,9,FALSE)</f>
        <v>417468</v>
      </c>
      <c r="Z374" s="25">
        <f>VLOOKUP(C374,'HERD Expenditures, 2007-2016'!$C$2:$N$630,10,FALSE)</f>
        <v>446112</v>
      </c>
      <c r="AA374" s="25">
        <f>VLOOKUP(C374,'HERD Expenditures, 2007-2016'!$C$2:$N$630,11,FALSE)</f>
        <v>468293</v>
      </c>
      <c r="AB374" s="25">
        <f>VLOOKUP(C374,'HERD Expenditures, 2007-2016'!$C$2:$N$630,12,FALSE)</f>
        <v>489918</v>
      </c>
      <c r="AC374" s="45">
        <f t="shared" si="6"/>
        <v>3.3797709923664123</v>
      </c>
      <c r="AD374" s="21">
        <v>1139580</v>
      </c>
      <c r="AE374" s="21">
        <v>2239817</v>
      </c>
    </row>
    <row r="375" spans="1:31" hidden="1" x14ac:dyDescent="0.25">
      <c r="A375" s="25" t="s">
        <v>27</v>
      </c>
      <c r="B375" s="25" t="s">
        <v>5</v>
      </c>
      <c r="C375" s="25" t="s">
        <v>473</v>
      </c>
      <c r="D375" s="25" t="s">
        <v>823</v>
      </c>
      <c r="E375" s="25">
        <v>703</v>
      </c>
      <c r="F375" s="25">
        <v>130</v>
      </c>
      <c r="G375" s="25">
        <v>573</v>
      </c>
      <c r="H375" s="25">
        <v>0</v>
      </c>
      <c r="I375" s="25">
        <v>654</v>
      </c>
      <c r="J375" s="25">
        <v>130</v>
      </c>
      <c r="K375" s="25">
        <v>524</v>
      </c>
      <c r="L375" s="25">
        <v>0</v>
      </c>
      <c r="M375" s="25">
        <v>651</v>
      </c>
      <c r="N375" s="25">
        <v>136</v>
      </c>
      <c r="O375" s="25">
        <v>515</v>
      </c>
      <c r="P375" s="25">
        <v>0</v>
      </c>
      <c r="Q375" s="25">
        <v>705</v>
      </c>
      <c r="R375" s="25">
        <v>153</v>
      </c>
      <c r="S375" s="25">
        <v>552</v>
      </c>
      <c r="T375" s="25">
        <v>0</v>
      </c>
      <c r="U375" s="25">
        <v>731</v>
      </c>
      <c r="V375" s="25">
        <v>167</v>
      </c>
      <c r="W375" s="25">
        <v>564</v>
      </c>
      <c r="X375" s="25">
        <f>VLOOKUP(C375,'HERD Expenditures, 2007-2016'!$C$2:$N$630,8,FALSE)</f>
        <v>17412</v>
      </c>
      <c r="Y375" s="25">
        <f>VLOOKUP(C375,'HERD Expenditures, 2007-2016'!$C$2:$N$630,9,FALSE)</f>
        <v>16067</v>
      </c>
      <c r="Z375" s="25">
        <f>VLOOKUP(C375,'HERD Expenditures, 2007-2016'!$C$2:$N$630,10,FALSE)</f>
        <v>15096</v>
      </c>
      <c r="AA375" s="25">
        <f>VLOOKUP(C375,'HERD Expenditures, 2007-2016'!$C$2:$N$630,11,FALSE)</f>
        <v>16312</v>
      </c>
      <c r="AB375" s="25">
        <f>VLOOKUP(C375,'HERD Expenditures, 2007-2016'!$C$2:$N$630,12,FALSE)</f>
        <v>18081</v>
      </c>
      <c r="AC375" s="45">
        <f t="shared" si="6"/>
        <v>3.3772455089820359</v>
      </c>
      <c r="AD375" s="21">
        <v>335845</v>
      </c>
      <c r="AE375" s="21">
        <v>1503102</v>
      </c>
    </row>
    <row r="376" spans="1:31" hidden="1" x14ac:dyDescent="0.25">
      <c r="A376" s="25" t="s">
        <v>27</v>
      </c>
      <c r="B376" s="25" t="s">
        <v>5</v>
      </c>
      <c r="C376" s="25" t="s">
        <v>138</v>
      </c>
      <c r="D376" s="25" t="s">
        <v>921</v>
      </c>
      <c r="E376" s="25">
        <v>62</v>
      </c>
      <c r="F376" s="25">
        <v>16</v>
      </c>
      <c r="G376" s="25">
        <v>46</v>
      </c>
      <c r="H376" s="25">
        <v>0</v>
      </c>
      <c r="I376" s="25">
        <v>62</v>
      </c>
      <c r="J376" s="25">
        <v>15</v>
      </c>
      <c r="K376" s="25">
        <v>47</v>
      </c>
      <c r="L376" s="25">
        <v>0</v>
      </c>
      <c r="M376" s="25">
        <v>69</v>
      </c>
      <c r="N376" s="25">
        <v>10</v>
      </c>
      <c r="O376" s="25">
        <v>59</v>
      </c>
      <c r="P376" s="25">
        <v>0</v>
      </c>
      <c r="Q376" s="25">
        <v>53</v>
      </c>
      <c r="R376" s="25">
        <v>12</v>
      </c>
      <c r="S376" s="25">
        <v>41</v>
      </c>
      <c r="T376" s="25">
        <v>0</v>
      </c>
      <c r="U376" s="25">
        <v>65</v>
      </c>
      <c r="V376" s="25">
        <v>15</v>
      </c>
      <c r="W376" s="25">
        <v>50</v>
      </c>
      <c r="X376" s="25">
        <f>VLOOKUP(C376,'HERD Expenditures, 2007-2016'!$C$2:$N$630,8,FALSE)</f>
        <v>1881</v>
      </c>
      <c r="Y376" s="25">
        <f>VLOOKUP(C376,'HERD Expenditures, 2007-2016'!$C$2:$N$630,9,FALSE)</f>
        <v>1342</v>
      </c>
      <c r="Z376" s="25">
        <f>VLOOKUP(C376,'HERD Expenditures, 2007-2016'!$C$2:$N$630,10,FALSE)</f>
        <v>1136</v>
      </c>
      <c r="AA376" s="25">
        <f>VLOOKUP(C376,'HERD Expenditures, 2007-2016'!$C$2:$N$630,11,FALSE)</f>
        <v>1080</v>
      </c>
      <c r="AB376" s="25">
        <f>VLOOKUP(C376,'HERD Expenditures, 2007-2016'!$C$2:$N$630,12,FALSE)</f>
        <v>1248</v>
      </c>
      <c r="AC376" s="45">
        <f t="shared" si="6"/>
        <v>3.3333333333333335</v>
      </c>
      <c r="AD376" s="21">
        <v>313182</v>
      </c>
      <c r="AE376" s="21">
        <v>5306896</v>
      </c>
    </row>
    <row r="377" spans="1:31" hidden="1" x14ac:dyDescent="0.25">
      <c r="A377" s="25" t="s">
        <v>157</v>
      </c>
      <c r="B377" s="25" t="s">
        <v>5</v>
      </c>
      <c r="C377" s="25" t="s">
        <v>261</v>
      </c>
      <c r="D377" s="25" t="s">
        <v>798</v>
      </c>
      <c r="E377" s="25">
        <v>303</v>
      </c>
      <c r="F377" s="25">
        <v>84</v>
      </c>
      <c r="G377" s="25">
        <v>219</v>
      </c>
      <c r="H377" s="25">
        <v>58</v>
      </c>
      <c r="I377" s="25">
        <v>315</v>
      </c>
      <c r="J377" s="25">
        <v>81</v>
      </c>
      <c r="K377" s="25">
        <v>234</v>
      </c>
      <c r="L377" s="25">
        <v>63</v>
      </c>
      <c r="M377" s="25">
        <v>205</v>
      </c>
      <c r="N377" s="25">
        <v>56</v>
      </c>
      <c r="O377" s="25">
        <v>149</v>
      </c>
      <c r="P377" s="25">
        <v>36</v>
      </c>
      <c r="Q377" s="25">
        <v>102</v>
      </c>
      <c r="R377" s="25">
        <v>23</v>
      </c>
      <c r="S377" s="25">
        <v>79</v>
      </c>
      <c r="T377" s="25">
        <v>23</v>
      </c>
      <c r="U377" s="25">
        <v>151</v>
      </c>
      <c r="V377" s="25">
        <v>35</v>
      </c>
      <c r="W377" s="25">
        <v>116</v>
      </c>
      <c r="X377" s="25">
        <f>VLOOKUP(C377,'HERD Expenditures, 2007-2016'!$C$2:$N$630,8,FALSE)</f>
        <v>8336</v>
      </c>
      <c r="Y377" s="25">
        <f>VLOOKUP(C377,'HERD Expenditures, 2007-2016'!$C$2:$N$630,9,FALSE)</f>
        <v>6431</v>
      </c>
      <c r="Z377" s="25">
        <f>VLOOKUP(C377,'HERD Expenditures, 2007-2016'!$C$2:$N$630,10,FALSE)</f>
        <v>6936</v>
      </c>
      <c r="AA377" s="25">
        <f>VLOOKUP(C377,'HERD Expenditures, 2007-2016'!$C$2:$N$630,11,FALSE)</f>
        <v>5348</v>
      </c>
      <c r="AB377" s="25">
        <f>VLOOKUP(C377,'HERD Expenditures, 2007-2016'!$C$2:$N$630,12,FALSE)</f>
        <v>7593</v>
      </c>
      <c r="AC377" s="45">
        <f t="shared" si="6"/>
        <v>3.3142857142857145</v>
      </c>
      <c r="AD377" s="21">
        <v>2954801</v>
      </c>
      <c r="AE377" s="21">
        <v>10239710</v>
      </c>
    </row>
    <row r="378" spans="1:31" hidden="1" x14ac:dyDescent="0.25">
      <c r="A378" s="25" t="s">
        <v>37</v>
      </c>
      <c r="B378" s="25" t="s">
        <v>2</v>
      </c>
      <c r="C378" s="25" t="s">
        <v>303</v>
      </c>
      <c r="D378" s="25" t="s">
        <v>709</v>
      </c>
      <c r="E378" s="25">
        <v>92</v>
      </c>
      <c r="F378" s="25">
        <v>58</v>
      </c>
      <c r="G378" s="25">
        <v>34</v>
      </c>
      <c r="H378" s="25">
        <v>7</v>
      </c>
      <c r="I378" s="25">
        <v>310</v>
      </c>
      <c r="J378" s="25">
        <v>74</v>
      </c>
      <c r="K378" s="25">
        <v>236</v>
      </c>
      <c r="L378" s="25">
        <v>7</v>
      </c>
      <c r="M378" s="25">
        <v>310</v>
      </c>
      <c r="N378" s="25">
        <v>55</v>
      </c>
      <c r="O378" s="25">
        <v>255</v>
      </c>
      <c r="P378" s="25">
        <v>11</v>
      </c>
      <c r="Q378" s="25">
        <v>223</v>
      </c>
      <c r="R378" s="25">
        <v>49</v>
      </c>
      <c r="S378" s="25">
        <v>174</v>
      </c>
      <c r="T378" s="25">
        <v>9</v>
      </c>
      <c r="U378" s="25">
        <v>207</v>
      </c>
      <c r="V378" s="25">
        <v>48</v>
      </c>
      <c r="W378" s="25">
        <v>159</v>
      </c>
      <c r="X378" s="25">
        <f>VLOOKUP(C378,'HERD Expenditures, 2007-2016'!$C$2:$N$630,8,FALSE)</f>
        <v>8547</v>
      </c>
      <c r="Y378" s="25">
        <f>VLOOKUP(C378,'HERD Expenditures, 2007-2016'!$C$2:$N$630,9,FALSE)</f>
        <v>7049</v>
      </c>
      <c r="Z378" s="25">
        <f>VLOOKUP(C378,'HERD Expenditures, 2007-2016'!$C$2:$N$630,10,FALSE)</f>
        <v>13700</v>
      </c>
      <c r="AA378" s="25">
        <f>VLOOKUP(C378,'HERD Expenditures, 2007-2016'!$C$2:$N$630,11,FALSE)</f>
        <v>14512</v>
      </c>
      <c r="AB378" s="25">
        <f>VLOOKUP(C378,'HERD Expenditures, 2007-2016'!$C$2:$N$630,12,FALSE)</f>
        <v>14903</v>
      </c>
      <c r="AC378" s="45">
        <f t="shared" si="6"/>
        <v>3.3125</v>
      </c>
      <c r="AD378" s="21">
        <v>797655</v>
      </c>
      <c r="AE378" s="21">
        <v>2507205</v>
      </c>
    </row>
    <row r="379" spans="1:31" x14ac:dyDescent="0.25">
      <c r="A379" s="25" t="s">
        <v>184</v>
      </c>
      <c r="B379" s="25" t="s">
        <v>5</v>
      </c>
      <c r="C379" s="25" t="s">
        <v>682</v>
      </c>
      <c r="D379" s="25" t="s">
        <v>692</v>
      </c>
      <c r="E379" s="25">
        <v>20868</v>
      </c>
      <c r="F379" s="25">
        <v>4483</v>
      </c>
      <c r="G379" s="25">
        <v>16385</v>
      </c>
      <c r="H379" s="25">
        <v>1831</v>
      </c>
      <c r="I379" s="25">
        <v>20439</v>
      </c>
      <c r="J379" s="25">
        <v>4407</v>
      </c>
      <c r="K379" s="25">
        <v>16032</v>
      </c>
      <c r="L379" s="25">
        <v>1787</v>
      </c>
      <c r="M379" s="25">
        <v>20246</v>
      </c>
      <c r="N379" s="25">
        <v>4552</v>
      </c>
      <c r="O379" s="25">
        <v>15694</v>
      </c>
      <c r="P379" s="25">
        <v>1717</v>
      </c>
      <c r="Q379" s="25">
        <v>20398</v>
      </c>
      <c r="R379" s="25">
        <v>4735</v>
      </c>
      <c r="S379" s="25">
        <v>15663</v>
      </c>
      <c r="T379" s="25">
        <v>1731</v>
      </c>
      <c r="U379" s="25">
        <v>20950</v>
      </c>
      <c r="V379" s="25">
        <v>4874</v>
      </c>
      <c r="W379" s="25">
        <v>16076</v>
      </c>
      <c r="X379" s="25">
        <f>VLOOKUP(C379,'HERD Expenditures, 2007-2016'!$C$2:$N$630,8,FALSE)</f>
        <v>1322711</v>
      </c>
      <c r="Y379" s="25">
        <f>VLOOKUP(C379,'HERD Expenditures, 2007-2016'!$C$2:$N$630,9,FALSE)</f>
        <v>1375117</v>
      </c>
      <c r="Z379" s="25">
        <f>VLOOKUP(C379,'HERD Expenditures, 2007-2016'!$C$2:$N$630,10,FALSE)</f>
        <v>1349262</v>
      </c>
      <c r="AA379" s="25">
        <f>VLOOKUP(C379,'HERD Expenditures, 2007-2016'!$C$2:$N$630,11,FALSE)</f>
        <v>1369278</v>
      </c>
      <c r="AB379" s="25">
        <f>VLOOKUP(C379,'HERD Expenditures, 2007-2016'!$C$2:$N$630,12,FALSE)</f>
        <v>1436448</v>
      </c>
      <c r="AC379" s="45">
        <f t="shared" si="6"/>
        <v>3.2983176036109971</v>
      </c>
      <c r="AD379" s="21" t="e">
        <v>#N/A</v>
      </c>
      <c r="AE379" s="21">
        <v>10239710</v>
      </c>
    </row>
    <row r="380" spans="1:31" hidden="1" x14ac:dyDescent="0.25">
      <c r="A380" s="25" t="s">
        <v>48</v>
      </c>
      <c r="B380" s="25" t="s">
        <v>2</v>
      </c>
      <c r="C380" s="25" t="s">
        <v>161</v>
      </c>
      <c r="D380" s="25" t="s">
        <v>793</v>
      </c>
      <c r="E380" s="25">
        <v>156</v>
      </c>
      <c r="F380" s="25">
        <v>12</v>
      </c>
      <c r="G380" s="25">
        <v>144</v>
      </c>
      <c r="H380" s="25">
        <v>4</v>
      </c>
      <c r="I380" s="25">
        <v>134</v>
      </c>
      <c r="J380" s="25">
        <v>16</v>
      </c>
      <c r="K380" s="25">
        <v>118</v>
      </c>
      <c r="L380" s="25">
        <v>4</v>
      </c>
      <c r="M380" s="25">
        <v>128</v>
      </c>
      <c r="N380" s="25">
        <v>13</v>
      </c>
      <c r="O380" s="25">
        <v>115</v>
      </c>
      <c r="P380" s="25">
        <v>2</v>
      </c>
      <c r="Q380" s="25">
        <v>150</v>
      </c>
      <c r="R380" s="25">
        <v>14</v>
      </c>
      <c r="S380" s="25">
        <v>136</v>
      </c>
      <c r="T380" s="25">
        <v>3</v>
      </c>
      <c r="U380" s="25">
        <v>77</v>
      </c>
      <c r="V380" s="25">
        <v>18</v>
      </c>
      <c r="W380" s="25">
        <v>59</v>
      </c>
      <c r="X380" s="25">
        <f>VLOOKUP(C380,'HERD Expenditures, 2007-2016'!$C$2:$N$630,8,FALSE)</f>
        <v>2049</v>
      </c>
      <c r="Y380" s="25">
        <f>VLOOKUP(C380,'HERD Expenditures, 2007-2016'!$C$2:$N$630,9,FALSE)</f>
        <v>2199</v>
      </c>
      <c r="Z380" s="25">
        <f>VLOOKUP(C380,'HERD Expenditures, 2007-2016'!$C$2:$N$630,10,FALSE)</f>
        <v>1600</v>
      </c>
      <c r="AA380" s="25">
        <f>VLOOKUP(C380,'HERD Expenditures, 2007-2016'!$C$2:$N$630,11,FALSE)</f>
        <v>1928</v>
      </c>
      <c r="AB380" s="25">
        <f>VLOOKUP(C380,'HERD Expenditures, 2007-2016'!$C$2:$N$630,12,FALSE)</f>
        <v>1869</v>
      </c>
      <c r="AC380" s="45">
        <f t="shared" si="6"/>
        <v>3.2777777777777777</v>
      </c>
      <c r="AD380" s="21">
        <v>988186</v>
      </c>
      <c r="AE380" s="21">
        <v>3670284</v>
      </c>
    </row>
    <row r="381" spans="1:31" hidden="1" x14ac:dyDescent="0.25">
      <c r="A381" s="25" t="s">
        <v>27</v>
      </c>
      <c r="B381" s="25" t="s">
        <v>5</v>
      </c>
      <c r="C381" s="25" t="s">
        <v>211</v>
      </c>
      <c r="D381" s="25" t="s">
        <v>904</v>
      </c>
      <c r="E381" s="25">
        <v>41</v>
      </c>
      <c r="F381" s="25">
        <v>11</v>
      </c>
      <c r="G381" s="25">
        <v>30</v>
      </c>
      <c r="H381" s="25">
        <v>1</v>
      </c>
      <c r="I381" s="25">
        <v>44</v>
      </c>
      <c r="J381" s="25">
        <v>11</v>
      </c>
      <c r="K381" s="25">
        <v>33</v>
      </c>
      <c r="L381" s="25">
        <v>1</v>
      </c>
      <c r="M381" s="25">
        <v>102</v>
      </c>
      <c r="N381" s="25">
        <v>27</v>
      </c>
      <c r="O381" s="25">
        <v>75</v>
      </c>
      <c r="P381" s="25">
        <v>0</v>
      </c>
      <c r="Q381" s="25">
        <v>55</v>
      </c>
      <c r="R381" s="25">
        <v>10</v>
      </c>
      <c r="S381" s="25">
        <v>45</v>
      </c>
      <c r="T381" s="25">
        <v>1</v>
      </c>
      <c r="U381" s="25">
        <v>115</v>
      </c>
      <c r="V381" s="25">
        <v>27</v>
      </c>
      <c r="W381" s="25">
        <v>88</v>
      </c>
      <c r="X381" s="25">
        <f>VLOOKUP(C381,'HERD Expenditures, 2007-2016'!$C$2:$N$630,8,FALSE)</f>
        <v>1241</v>
      </c>
      <c r="Y381" s="25">
        <f>VLOOKUP(C381,'HERD Expenditures, 2007-2016'!$C$2:$N$630,9,FALSE)</f>
        <v>2602</v>
      </c>
      <c r="Z381" s="25">
        <f>VLOOKUP(C381,'HERD Expenditures, 2007-2016'!$C$2:$N$630,10,FALSE)</f>
        <v>2432</v>
      </c>
      <c r="AA381" s="25">
        <f>VLOOKUP(C381,'HERD Expenditures, 2007-2016'!$C$2:$N$630,11,FALSE)</f>
        <v>3192</v>
      </c>
      <c r="AB381" s="25">
        <f>VLOOKUP(C381,'HERD Expenditures, 2007-2016'!$C$2:$N$630,12,FALSE)</f>
        <v>3161</v>
      </c>
      <c r="AC381" s="45">
        <f t="shared" si="6"/>
        <v>3.2592592592592591</v>
      </c>
      <c r="AD381" s="21">
        <v>4120166</v>
      </c>
      <c r="AE381" s="21">
        <v>5427549</v>
      </c>
    </row>
    <row r="382" spans="1:31" hidden="1" x14ac:dyDescent="0.25">
      <c r="A382" s="25" t="s">
        <v>117</v>
      </c>
      <c r="B382" s="25" t="s">
        <v>5</v>
      </c>
      <c r="C382" s="25" t="s">
        <v>346</v>
      </c>
      <c r="D382" s="25" t="s">
        <v>810</v>
      </c>
      <c r="E382" s="25">
        <v>599</v>
      </c>
      <c r="F382" s="25">
        <v>109</v>
      </c>
      <c r="G382" s="25">
        <v>490</v>
      </c>
      <c r="H382" s="25">
        <v>20</v>
      </c>
      <c r="I382" s="25">
        <v>392</v>
      </c>
      <c r="J382" s="25">
        <v>83</v>
      </c>
      <c r="K382" s="25">
        <v>309</v>
      </c>
      <c r="L382" s="25">
        <v>16</v>
      </c>
      <c r="M382" s="25">
        <v>327</v>
      </c>
      <c r="N382" s="25">
        <v>89</v>
      </c>
      <c r="O382" s="25">
        <v>238</v>
      </c>
      <c r="P382" s="25">
        <v>25</v>
      </c>
      <c r="Q382" s="25">
        <v>290</v>
      </c>
      <c r="R382" s="25">
        <v>71</v>
      </c>
      <c r="S382" s="25">
        <v>219</v>
      </c>
      <c r="T382" s="25">
        <v>21</v>
      </c>
      <c r="U382" s="25">
        <v>279</v>
      </c>
      <c r="V382" s="25">
        <v>66</v>
      </c>
      <c r="W382" s="25">
        <v>213</v>
      </c>
      <c r="X382" s="25">
        <f>VLOOKUP(C382,'HERD Expenditures, 2007-2016'!$C$2:$N$630,8,FALSE)</f>
        <v>31982</v>
      </c>
      <c r="Y382" s="25">
        <f>VLOOKUP(C382,'HERD Expenditures, 2007-2016'!$C$2:$N$630,9,FALSE)</f>
        <v>33187</v>
      </c>
      <c r="Z382" s="25">
        <f>VLOOKUP(C382,'HERD Expenditures, 2007-2016'!$C$2:$N$630,10,FALSE)</f>
        <v>30700</v>
      </c>
      <c r="AA382" s="25">
        <f>VLOOKUP(C382,'HERD Expenditures, 2007-2016'!$C$2:$N$630,11,FALSE)</f>
        <v>25661</v>
      </c>
      <c r="AB382" s="25">
        <f>VLOOKUP(C382,'HERD Expenditures, 2007-2016'!$C$2:$N$630,12,FALSE)</f>
        <v>25864</v>
      </c>
      <c r="AC382" s="45">
        <f t="shared" si="6"/>
        <v>3.2272727272727271</v>
      </c>
      <c r="AD382" s="21">
        <v>5456991</v>
      </c>
      <c r="AE382" s="21">
        <v>14325377</v>
      </c>
    </row>
    <row r="383" spans="1:31" hidden="1" x14ac:dyDescent="0.25">
      <c r="A383" s="25" t="s">
        <v>101</v>
      </c>
      <c r="B383" s="25" t="s">
        <v>5</v>
      </c>
      <c r="C383" s="25" t="s">
        <v>419</v>
      </c>
      <c r="D383" s="25" t="s">
        <v>841</v>
      </c>
      <c r="E383" s="25">
        <v>733</v>
      </c>
      <c r="F383" s="25">
        <v>126</v>
      </c>
      <c r="G383" s="25">
        <v>607</v>
      </c>
      <c r="H383" s="25">
        <v>113</v>
      </c>
      <c r="I383" s="25">
        <v>689</v>
      </c>
      <c r="J383" s="25">
        <v>109</v>
      </c>
      <c r="K383" s="25">
        <v>580</v>
      </c>
      <c r="L383" s="25">
        <v>64</v>
      </c>
      <c r="M383" s="25">
        <v>642</v>
      </c>
      <c r="N383" s="25">
        <v>118</v>
      </c>
      <c r="O383" s="25">
        <v>524</v>
      </c>
      <c r="P383" s="25">
        <v>64</v>
      </c>
      <c r="Q383" s="25">
        <v>592</v>
      </c>
      <c r="R383" s="25">
        <v>109</v>
      </c>
      <c r="S383" s="25">
        <v>483</v>
      </c>
      <c r="T383" s="25">
        <v>51</v>
      </c>
      <c r="U383" s="25">
        <v>464</v>
      </c>
      <c r="V383" s="25">
        <v>110</v>
      </c>
      <c r="W383" s="25">
        <v>354</v>
      </c>
      <c r="X383" s="25">
        <f>VLOOKUP(C383,'HERD Expenditures, 2007-2016'!$C$2:$N$630,8,FALSE)</f>
        <v>40172</v>
      </c>
      <c r="Y383" s="25">
        <f>VLOOKUP(C383,'HERD Expenditures, 2007-2016'!$C$2:$N$630,9,FALSE)</f>
        <v>40590</v>
      </c>
      <c r="Z383" s="25">
        <f>VLOOKUP(C383,'HERD Expenditures, 2007-2016'!$C$2:$N$630,10,FALSE)</f>
        <v>41681</v>
      </c>
      <c r="AA383" s="25">
        <f>VLOOKUP(C383,'HERD Expenditures, 2007-2016'!$C$2:$N$630,11,FALSE)</f>
        <v>43722</v>
      </c>
      <c r="AB383" s="25">
        <f>VLOOKUP(C383,'HERD Expenditures, 2007-2016'!$C$2:$N$630,12,FALSE)</f>
        <v>46670</v>
      </c>
      <c r="AC383" s="45">
        <f t="shared" si="6"/>
        <v>3.2181818181818183</v>
      </c>
      <c r="AD383" s="21">
        <v>59475</v>
      </c>
      <c r="AE383" s="21">
        <v>14325377</v>
      </c>
    </row>
    <row r="384" spans="1:31" hidden="1" x14ac:dyDescent="0.25">
      <c r="A384" s="25" t="s">
        <v>45</v>
      </c>
      <c r="B384" s="25" t="s">
        <v>5</v>
      </c>
      <c r="C384" s="25" t="s">
        <v>442</v>
      </c>
      <c r="D384" s="25" t="s">
        <v>766</v>
      </c>
      <c r="E384" s="25">
        <v>775</v>
      </c>
      <c r="F384" s="25">
        <v>129</v>
      </c>
      <c r="G384" s="25">
        <v>646</v>
      </c>
      <c r="H384" s="25">
        <v>233</v>
      </c>
      <c r="I384" s="25">
        <v>725</v>
      </c>
      <c r="J384" s="25">
        <v>89</v>
      </c>
      <c r="K384" s="25">
        <v>636</v>
      </c>
      <c r="L384" s="25">
        <v>198</v>
      </c>
      <c r="M384" s="25">
        <v>655</v>
      </c>
      <c r="N384" s="25">
        <v>105</v>
      </c>
      <c r="O384" s="25">
        <v>550</v>
      </c>
      <c r="P384" s="25">
        <v>208</v>
      </c>
      <c r="Q384" s="25">
        <v>583</v>
      </c>
      <c r="R384" s="25">
        <v>140</v>
      </c>
      <c r="S384" s="25">
        <v>443</v>
      </c>
      <c r="T384" s="25">
        <v>98</v>
      </c>
      <c r="U384" s="25">
        <v>550</v>
      </c>
      <c r="V384" s="25">
        <v>132</v>
      </c>
      <c r="W384" s="25">
        <v>418</v>
      </c>
      <c r="X384" s="25">
        <f>VLOOKUP(C384,'HERD Expenditures, 2007-2016'!$C$2:$N$630,8,FALSE)</f>
        <v>26311</v>
      </c>
      <c r="Y384" s="25">
        <f>VLOOKUP(C384,'HERD Expenditures, 2007-2016'!$C$2:$N$630,9,FALSE)</f>
        <v>23924</v>
      </c>
      <c r="Z384" s="25">
        <f>VLOOKUP(C384,'HERD Expenditures, 2007-2016'!$C$2:$N$630,10,FALSE)</f>
        <v>21216</v>
      </c>
      <c r="AA384" s="25">
        <f>VLOOKUP(C384,'HERD Expenditures, 2007-2016'!$C$2:$N$630,11,FALSE)</f>
        <v>16108</v>
      </c>
      <c r="AB384" s="25">
        <f>VLOOKUP(C384,'HERD Expenditures, 2007-2016'!$C$2:$N$630,12,FALSE)</f>
        <v>16057</v>
      </c>
      <c r="AC384" s="45">
        <f t="shared" si="6"/>
        <v>3.1666666666666665</v>
      </c>
      <c r="AD384" s="21">
        <v>907677</v>
      </c>
      <c r="AE384" s="21">
        <v>1579477</v>
      </c>
    </row>
    <row r="385" spans="1:31" x14ac:dyDescent="0.25">
      <c r="A385" s="25" t="s">
        <v>14</v>
      </c>
      <c r="B385" s="25" t="s">
        <v>5</v>
      </c>
      <c r="C385" s="25" t="s">
        <v>619</v>
      </c>
      <c r="D385" s="25" t="s">
        <v>725</v>
      </c>
      <c r="E385" s="25">
        <v>1245</v>
      </c>
      <c r="F385" s="25">
        <v>198</v>
      </c>
      <c r="G385" s="25">
        <v>1047</v>
      </c>
      <c r="H385" s="25">
        <v>25</v>
      </c>
      <c r="I385" s="25">
        <v>832</v>
      </c>
      <c r="J385" s="25">
        <v>256</v>
      </c>
      <c r="K385" s="25">
        <v>576</v>
      </c>
      <c r="L385" s="25">
        <v>9</v>
      </c>
      <c r="M385" s="25">
        <v>4435</v>
      </c>
      <c r="N385" s="25">
        <v>1072</v>
      </c>
      <c r="O385" s="25">
        <v>3363</v>
      </c>
      <c r="P385" s="25">
        <v>160</v>
      </c>
      <c r="Q385" s="25">
        <v>4531</v>
      </c>
      <c r="R385" s="25">
        <v>1089</v>
      </c>
      <c r="S385" s="25">
        <v>3442</v>
      </c>
      <c r="T385" s="25">
        <v>176</v>
      </c>
      <c r="U385" s="25">
        <v>4603</v>
      </c>
      <c r="V385" s="25">
        <v>1106</v>
      </c>
      <c r="W385" s="25">
        <v>3497</v>
      </c>
      <c r="X385" s="25">
        <f>VLOOKUP(C385,'HERD Expenditures, 2007-2016'!$C$2:$N$630,8,FALSE)</f>
        <v>240507</v>
      </c>
      <c r="Y385" s="25">
        <f>VLOOKUP(C385,'HERD Expenditures, 2007-2016'!$C$2:$N$630,9,FALSE)</f>
        <v>232677</v>
      </c>
      <c r="Z385" s="25">
        <f>VLOOKUP(C385,'HERD Expenditures, 2007-2016'!$C$2:$N$630,10,FALSE)</f>
        <v>230963</v>
      </c>
      <c r="AA385" s="25">
        <f>VLOOKUP(C385,'HERD Expenditures, 2007-2016'!$C$2:$N$630,11,FALSE)</f>
        <v>245317</v>
      </c>
      <c r="AB385" s="25">
        <f>VLOOKUP(C385,'HERD Expenditures, 2007-2016'!$C$2:$N$630,12,FALSE)</f>
        <v>254275</v>
      </c>
      <c r="AC385" s="45">
        <f t="shared" si="6"/>
        <v>3.1618444846292948</v>
      </c>
      <c r="AD385" s="21">
        <v>227956</v>
      </c>
      <c r="AE385" s="21">
        <v>3167329</v>
      </c>
    </row>
    <row r="386" spans="1:31" x14ac:dyDescent="0.25">
      <c r="A386" s="25" t="s">
        <v>27</v>
      </c>
      <c r="B386" s="25" t="s">
        <v>5</v>
      </c>
      <c r="C386" s="25" t="s">
        <v>574</v>
      </c>
      <c r="D386" s="25" t="s">
        <v>765</v>
      </c>
      <c r="E386" s="25">
        <v>2605</v>
      </c>
      <c r="F386" s="25">
        <v>314</v>
      </c>
      <c r="G386" s="25">
        <v>2291</v>
      </c>
      <c r="H386" s="25">
        <v>191</v>
      </c>
      <c r="I386" s="25">
        <v>2478</v>
      </c>
      <c r="J386" s="25">
        <v>314</v>
      </c>
      <c r="K386" s="25">
        <v>2164</v>
      </c>
      <c r="L386" s="25">
        <v>181</v>
      </c>
      <c r="M386" s="25">
        <v>2372</v>
      </c>
      <c r="N386" s="25">
        <v>315</v>
      </c>
      <c r="O386" s="25">
        <v>2057</v>
      </c>
      <c r="P386" s="25">
        <v>167</v>
      </c>
      <c r="Q386" s="25">
        <v>2410</v>
      </c>
      <c r="R386" s="25">
        <v>547</v>
      </c>
      <c r="S386" s="25">
        <v>1863</v>
      </c>
      <c r="T386" s="25">
        <v>167</v>
      </c>
      <c r="U386" s="25">
        <v>2429</v>
      </c>
      <c r="V386" s="25">
        <v>584</v>
      </c>
      <c r="W386" s="25">
        <v>1845</v>
      </c>
      <c r="X386" s="25">
        <f>VLOOKUP(C386,'HERD Expenditures, 2007-2016'!$C$2:$N$630,8,FALSE)</f>
        <v>155516</v>
      </c>
      <c r="Y386" s="25">
        <f>VLOOKUP(C386,'HERD Expenditures, 2007-2016'!$C$2:$N$630,9,FALSE)</f>
        <v>150777</v>
      </c>
      <c r="Z386" s="25">
        <f>VLOOKUP(C386,'HERD Expenditures, 2007-2016'!$C$2:$N$630,10,FALSE)</f>
        <v>151734</v>
      </c>
      <c r="AA386" s="25">
        <f>VLOOKUP(C386,'HERD Expenditures, 2007-2016'!$C$2:$N$630,11,FALSE)</f>
        <v>151713</v>
      </c>
      <c r="AB386" s="25">
        <f>VLOOKUP(C386,'HERD Expenditures, 2007-2016'!$C$2:$N$630,12,FALSE)</f>
        <v>151192</v>
      </c>
      <c r="AC386" s="45">
        <f t="shared" si="6"/>
        <v>3.1592465753424657</v>
      </c>
      <c r="AD386" s="21">
        <v>474938</v>
      </c>
      <c r="AE386" s="21">
        <v>3725280</v>
      </c>
    </row>
    <row r="387" spans="1:31" hidden="1" x14ac:dyDescent="0.25">
      <c r="A387" s="25" t="s">
        <v>27</v>
      </c>
      <c r="B387" s="25" t="s">
        <v>2</v>
      </c>
      <c r="C387" s="25" t="s">
        <v>401</v>
      </c>
      <c r="D387" s="25" t="s">
        <v>700</v>
      </c>
      <c r="E387" s="25">
        <v>258</v>
      </c>
      <c r="F387" s="25">
        <v>143</v>
      </c>
      <c r="G387" s="25">
        <v>115</v>
      </c>
      <c r="H387" s="25">
        <v>2</v>
      </c>
      <c r="I387" s="25">
        <v>499</v>
      </c>
      <c r="J387" s="25">
        <v>117</v>
      </c>
      <c r="K387" s="25">
        <v>382</v>
      </c>
      <c r="L387" s="25">
        <v>3</v>
      </c>
      <c r="M387" s="25">
        <v>482</v>
      </c>
      <c r="N387" s="25">
        <v>109</v>
      </c>
      <c r="O387" s="25">
        <v>373</v>
      </c>
      <c r="P387" s="25">
        <v>7</v>
      </c>
      <c r="Q387" s="25">
        <v>402</v>
      </c>
      <c r="R387" s="25">
        <v>107</v>
      </c>
      <c r="S387" s="25">
        <v>295</v>
      </c>
      <c r="T387" s="25">
        <v>3</v>
      </c>
      <c r="U387" s="25">
        <v>407</v>
      </c>
      <c r="V387" s="25">
        <v>98</v>
      </c>
      <c r="W387" s="25">
        <v>309</v>
      </c>
      <c r="X387" s="25">
        <f>VLOOKUP(C387,'HERD Expenditures, 2007-2016'!$C$2:$N$630,8,FALSE)</f>
        <v>5746</v>
      </c>
      <c r="Y387" s="25">
        <f>VLOOKUP(C387,'HERD Expenditures, 2007-2016'!$C$2:$N$630,9,FALSE)</f>
        <v>6766</v>
      </c>
      <c r="Z387" s="25">
        <f>VLOOKUP(C387,'HERD Expenditures, 2007-2016'!$C$2:$N$630,10,FALSE)</f>
        <v>7635</v>
      </c>
      <c r="AA387" s="25">
        <f>VLOOKUP(C387,'HERD Expenditures, 2007-2016'!$C$2:$N$630,11,FALSE)</f>
        <v>6389</v>
      </c>
      <c r="AB387" s="25">
        <f>VLOOKUP(C387,'HERD Expenditures, 2007-2016'!$C$2:$N$630,12,FALSE)</f>
        <v>7504</v>
      </c>
      <c r="AC387" s="45">
        <f t="shared" si="6"/>
        <v>3.1530612244897958</v>
      </c>
      <c r="AD387" s="21">
        <v>148265</v>
      </c>
      <c r="AE387" s="21">
        <v>3725280</v>
      </c>
    </row>
    <row r="388" spans="1:31" hidden="1" x14ac:dyDescent="0.25">
      <c r="A388" s="25" t="s">
        <v>184</v>
      </c>
      <c r="B388" s="25" t="s">
        <v>5</v>
      </c>
      <c r="C388" s="25" t="s">
        <v>447</v>
      </c>
      <c r="D388" s="25" t="s">
        <v>827</v>
      </c>
      <c r="E388" s="25">
        <v>592</v>
      </c>
      <c r="F388" s="25">
        <v>122</v>
      </c>
      <c r="G388" s="25">
        <v>470</v>
      </c>
      <c r="H388" s="25">
        <v>5</v>
      </c>
      <c r="I388" s="25">
        <v>569</v>
      </c>
      <c r="J388" s="25">
        <v>120</v>
      </c>
      <c r="K388" s="25">
        <v>449</v>
      </c>
      <c r="L388" s="25">
        <v>5</v>
      </c>
      <c r="M388" s="25">
        <v>530</v>
      </c>
      <c r="N388" s="25">
        <v>128</v>
      </c>
      <c r="O388" s="25">
        <v>402</v>
      </c>
      <c r="P388" s="25">
        <v>10</v>
      </c>
      <c r="Q388" s="25">
        <v>565</v>
      </c>
      <c r="R388" s="25">
        <v>133</v>
      </c>
      <c r="S388" s="25">
        <v>432</v>
      </c>
      <c r="T388" s="25">
        <v>9</v>
      </c>
      <c r="U388" s="25">
        <v>576</v>
      </c>
      <c r="V388" s="25">
        <v>141</v>
      </c>
      <c r="W388" s="25">
        <v>435</v>
      </c>
      <c r="X388" s="25">
        <f>VLOOKUP(C388,'HERD Expenditures, 2007-2016'!$C$2:$N$630,8,FALSE)</f>
        <v>21073</v>
      </c>
      <c r="Y388" s="25">
        <f>VLOOKUP(C388,'HERD Expenditures, 2007-2016'!$C$2:$N$630,9,FALSE)</f>
        <v>18979</v>
      </c>
      <c r="Z388" s="25">
        <f>VLOOKUP(C388,'HERD Expenditures, 2007-2016'!$C$2:$N$630,10,FALSE)</f>
        <v>18942</v>
      </c>
      <c r="AA388" s="25">
        <f>VLOOKUP(C388,'HERD Expenditures, 2007-2016'!$C$2:$N$630,11,FALSE)</f>
        <v>19679</v>
      </c>
      <c r="AB388" s="25">
        <f>VLOOKUP(C388,'HERD Expenditures, 2007-2016'!$C$2:$N$630,12,FALSE)</f>
        <v>18927</v>
      </c>
      <c r="AC388" s="45">
        <f t="shared" si="6"/>
        <v>3.0851063829787235</v>
      </c>
      <c r="AD388" s="21">
        <v>988186</v>
      </c>
      <c r="AE388" s="21">
        <v>1662251</v>
      </c>
    </row>
    <row r="389" spans="1:31" hidden="1" x14ac:dyDescent="0.25">
      <c r="A389" s="25" t="s">
        <v>184</v>
      </c>
      <c r="B389" s="25" t="s">
        <v>2</v>
      </c>
      <c r="C389" s="25" t="s">
        <v>305</v>
      </c>
      <c r="D389" s="25" t="s">
        <v>874</v>
      </c>
      <c r="E389" s="25">
        <v>260</v>
      </c>
      <c r="F389" s="25">
        <v>30</v>
      </c>
      <c r="G389" s="25">
        <v>230</v>
      </c>
      <c r="H389" s="25">
        <v>3</v>
      </c>
      <c r="I389" s="25">
        <v>186</v>
      </c>
      <c r="J389" s="25">
        <v>29</v>
      </c>
      <c r="K389" s="25">
        <v>157</v>
      </c>
      <c r="L389" s="25">
        <v>2</v>
      </c>
      <c r="M389" s="25">
        <v>331</v>
      </c>
      <c r="N389" s="25">
        <v>59</v>
      </c>
      <c r="O389" s="25">
        <v>272</v>
      </c>
      <c r="P389" s="25">
        <v>1</v>
      </c>
      <c r="Q389" s="25">
        <v>343</v>
      </c>
      <c r="R389" s="25">
        <v>62</v>
      </c>
      <c r="S389" s="25">
        <v>281</v>
      </c>
      <c r="T389" s="25">
        <v>1</v>
      </c>
      <c r="U389" s="25">
        <v>208</v>
      </c>
      <c r="V389" s="25">
        <v>51</v>
      </c>
      <c r="W389" s="25">
        <v>157</v>
      </c>
      <c r="X389" s="25">
        <f>VLOOKUP(C389,'HERD Expenditures, 2007-2016'!$C$2:$N$630,8,FALSE)</f>
        <v>3376</v>
      </c>
      <c r="Y389" s="25">
        <f>VLOOKUP(C389,'HERD Expenditures, 2007-2016'!$C$2:$N$630,9,FALSE)</f>
        <v>3559</v>
      </c>
      <c r="Z389" s="25">
        <f>VLOOKUP(C389,'HERD Expenditures, 2007-2016'!$C$2:$N$630,10,FALSE)</f>
        <v>3016</v>
      </c>
      <c r="AA389" s="25">
        <f>VLOOKUP(C389,'HERD Expenditures, 2007-2016'!$C$2:$N$630,11,FALSE)</f>
        <v>2932</v>
      </c>
      <c r="AB389" s="25">
        <f>VLOOKUP(C389,'HERD Expenditures, 2007-2016'!$C$2:$N$630,12,FALSE)</f>
        <v>2811</v>
      </c>
      <c r="AC389" s="45">
        <f t="shared" si="6"/>
        <v>3.0784313725490198</v>
      </c>
      <c r="AD389" s="21">
        <v>335845</v>
      </c>
      <c r="AE389" s="21">
        <v>1503102</v>
      </c>
    </row>
    <row r="390" spans="1:31" hidden="1" x14ac:dyDescent="0.25">
      <c r="A390" s="25" t="s">
        <v>63</v>
      </c>
      <c r="B390" s="25" t="s">
        <v>5</v>
      </c>
      <c r="C390" s="25" t="s">
        <v>140</v>
      </c>
      <c r="D390" s="25" t="s">
        <v>848</v>
      </c>
      <c r="E390" s="25">
        <v>102</v>
      </c>
      <c r="F390" s="25">
        <v>23</v>
      </c>
      <c r="G390" s="25">
        <v>79</v>
      </c>
      <c r="H390" s="25">
        <v>0</v>
      </c>
      <c r="I390" s="25">
        <v>86</v>
      </c>
      <c r="J390" s="25">
        <v>26</v>
      </c>
      <c r="K390" s="25">
        <v>60</v>
      </c>
      <c r="L390" s="25">
        <v>0</v>
      </c>
      <c r="M390" s="25">
        <v>57</v>
      </c>
      <c r="N390" s="25">
        <v>13</v>
      </c>
      <c r="O390" s="25">
        <v>44</v>
      </c>
      <c r="P390" s="25">
        <v>0</v>
      </c>
      <c r="Q390" s="25">
        <v>72</v>
      </c>
      <c r="R390" s="25">
        <v>17</v>
      </c>
      <c r="S390" s="25">
        <v>55</v>
      </c>
      <c r="T390" s="25">
        <v>0</v>
      </c>
      <c r="U390" s="25">
        <v>65</v>
      </c>
      <c r="V390" s="25">
        <v>16</v>
      </c>
      <c r="W390" s="25">
        <v>49</v>
      </c>
      <c r="X390" s="25">
        <f>VLOOKUP(C390,'HERD Expenditures, 2007-2016'!$C$2:$N$630,8,FALSE)</f>
        <v>2121</v>
      </c>
      <c r="Y390" s="25">
        <f>VLOOKUP(C390,'HERD Expenditures, 2007-2016'!$C$2:$N$630,9,FALSE)</f>
        <v>2067</v>
      </c>
      <c r="Z390" s="25">
        <f>VLOOKUP(C390,'HERD Expenditures, 2007-2016'!$C$2:$N$630,10,FALSE)</f>
        <v>1503</v>
      </c>
      <c r="AA390" s="25">
        <f>VLOOKUP(C390,'HERD Expenditures, 2007-2016'!$C$2:$N$630,11,FALSE)</f>
        <v>2670</v>
      </c>
      <c r="AB390" s="25">
        <f>VLOOKUP(C390,'HERD Expenditures, 2007-2016'!$C$2:$N$630,12,FALSE)</f>
        <v>2128</v>
      </c>
      <c r="AC390" s="45">
        <f t="shared" si="6"/>
        <v>3.0625</v>
      </c>
      <c r="AD390" s="21">
        <v>2563343</v>
      </c>
      <c r="AE390" s="21">
        <v>5306896</v>
      </c>
    </row>
    <row r="391" spans="1:31" hidden="1" x14ac:dyDescent="0.25">
      <c r="A391" s="25" t="s">
        <v>23</v>
      </c>
      <c r="B391" s="25" t="s">
        <v>5</v>
      </c>
      <c r="C391" s="25" t="s">
        <v>162</v>
      </c>
      <c r="D391" s="25" t="s">
        <v>737</v>
      </c>
      <c r="E391" s="25">
        <v>89</v>
      </c>
      <c r="F391" s="25">
        <v>24</v>
      </c>
      <c r="G391" s="25">
        <v>65</v>
      </c>
      <c r="H391" s="25">
        <v>0</v>
      </c>
      <c r="I391" s="25">
        <v>78</v>
      </c>
      <c r="J391" s="25">
        <v>26</v>
      </c>
      <c r="K391" s="25">
        <v>52</v>
      </c>
      <c r="L391" s="25">
        <v>0</v>
      </c>
      <c r="M391" s="25">
        <v>92</v>
      </c>
      <c r="N391" s="25">
        <v>21</v>
      </c>
      <c r="O391" s="25">
        <v>71</v>
      </c>
      <c r="P391" s="25">
        <v>0</v>
      </c>
      <c r="Q391" s="25">
        <v>90</v>
      </c>
      <c r="R391" s="25">
        <v>27</v>
      </c>
      <c r="S391" s="25">
        <v>63</v>
      </c>
      <c r="T391" s="25">
        <v>0</v>
      </c>
      <c r="U391" s="25">
        <v>77</v>
      </c>
      <c r="V391" s="25">
        <v>19</v>
      </c>
      <c r="W391" s="25">
        <v>58</v>
      </c>
      <c r="X391" s="25">
        <f>VLOOKUP(C391,'HERD Expenditures, 2007-2016'!$C$2:$N$630,8,FALSE)</f>
        <v>2970</v>
      </c>
      <c r="Y391" s="25">
        <f>VLOOKUP(C391,'HERD Expenditures, 2007-2016'!$C$2:$N$630,9,FALSE)</f>
        <v>2106</v>
      </c>
      <c r="Z391" s="25">
        <f>VLOOKUP(C391,'HERD Expenditures, 2007-2016'!$C$2:$N$630,10,FALSE)</f>
        <v>1996</v>
      </c>
      <c r="AA391" s="25">
        <f>VLOOKUP(C391,'HERD Expenditures, 2007-2016'!$C$2:$N$630,11,FALSE)</f>
        <v>2366</v>
      </c>
      <c r="AB391" s="25">
        <f>VLOOKUP(C391,'HERD Expenditures, 2007-2016'!$C$2:$N$630,12,FALSE)</f>
        <v>2221</v>
      </c>
      <c r="AC391" s="45">
        <f t="shared" si="6"/>
        <v>3.0526315789473686</v>
      </c>
      <c r="AD391" s="21">
        <v>126884</v>
      </c>
      <c r="AE391" s="21">
        <v>1662251</v>
      </c>
    </row>
    <row r="392" spans="1:31" hidden="1" x14ac:dyDescent="0.25">
      <c r="A392" s="25" t="s">
        <v>35</v>
      </c>
      <c r="B392" s="25" t="s">
        <v>2</v>
      </c>
      <c r="C392" s="25" t="s">
        <v>290</v>
      </c>
      <c r="D392" s="25" t="s">
        <v>722</v>
      </c>
      <c r="E392" s="25">
        <v>197</v>
      </c>
      <c r="F392" s="25">
        <v>52</v>
      </c>
      <c r="G392" s="25">
        <v>145</v>
      </c>
      <c r="H392" s="25">
        <v>46</v>
      </c>
      <c r="I392" s="25">
        <v>239</v>
      </c>
      <c r="J392" s="25">
        <v>60</v>
      </c>
      <c r="K392" s="25">
        <v>179</v>
      </c>
      <c r="L392" s="25">
        <v>43</v>
      </c>
      <c r="M392" s="25">
        <v>242</v>
      </c>
      <c r="N392" s="25">
        <v>62</v>
      </c>
      <c r="O392" s="25">
        <v>180</v>
      </c>
      <c r="P392" s="25">
        <v>45</v>
      </c>
      <c r="Q392" s="25">
        <v>185</v>
      </c>
      <c r="R392" s="25">
        <v>45</v>
      </c>
      <c r="S392" s="25">
        <v>140</v>
      </c>
      <c r="T392" s="25">
        <v>30</v>
      </c>
      <c r="U392" s="25">
        <v>186</v>
      </c>
      <c r="V392" s="25">
        <v>46</v>
      </c>
      <c r="W392" s="25">
        <v>140</v>
      </c>
      <c r="X392" s="25">
        <f>VLOOKUP(C392,'HERD Expenditures, 2007-2016'!$C$2:$N$630,8,FALSE)</f>
        <v>15587</v>
      </c>
      <c r="Y392" s="25">
        <f>VLOOKUP(C392,'HERD Expenditures, 2007-2016'!$C$2:$N$630,9,FALSE)</f>
        <v>17401</v>
      </c>
      <c r="Z392" s="25">
        <f>VLOOKUP(C392,'HERD Expenditures, 2007-2016'!$C$2:$N$630,10,FALSE)</f>
        <v>17794</v>
      </c>
      <c r="AA392" s="25">
        <f>VLOOKUP(C392,'HERD Expenditures, 2007-2016'!$C$2:$N$630,11,FALSE)</f>
        <v>16604</v>
      </c>
      <c r="AB392" s="25">
        <f>VLOOKUP(C392,'HERD Expenditures, 2007-2016'!$C$2:$N$630,12,FALSE)</f>
        <v>16760</v>
      </c>
      <c r="AC392" s="45">
        <f t="shared" si="6"/>
        <v>3.0434782608695654</v>
      </c>
      <c r="AD392" s="21" t="e">
        <v>#N/A</v>
      </c>
      <c r="AE392" s="21">
        <v>3670284</v>
      </c>
    </row>
    <row r="393" spans="1:31" hidden="1" x14ac:dyDescent="0.25">
      <c r="A393" s="25" t="s">
        <v>32</v>
      </c>
      <c r="B393" s="25" t="s">
        <v>5</v>
      </c>
      <c r="C393" s="25" t="s">
        <v>295</v>
      </c>
      <c r="D393" s="25" t="s">
        <v>742</v>
      </c>
      <c r="E393" s="25">
        <v>104</v>
      </c>
      <c r="F393" s="25">
        <v>13</v>
      </c>
      <c r="G393" s="25">
        <v>91</v>
      </c>
      <c r="H393" s="25">
        <v>4</v>
      </c>
      <c r="I393" s="25">
        <v>111</v>
      </c>
      <c r="J393" s="25">
        <v>22</v>
      </c>
      <c r="K393" s="25">
        <v>89</v>
      </c>
      <c r="L393" s="25">
        <v>9</v>
      </c>
      <c r="M393" s="25">
        <v>134</v>
      </c>
      <c r="N393" s="25">
        <v>18</v>
      </c>
      <c r="O393" s="25">
        <v>116</v>
      </c>
      <c r="P393" s="25">
        <v>7</v>
      </c>
      <c r="Q393" s="25">
        <v>132</v>
      </c>
      <c r="R393" s="25">
        <v>13</v>
      </c>
      <c r="S393" s="25">
        <v>119</v>
      </c>
      <c r="T393" s="25">
        <v>7</v>
      </c>
      <c r="U393" s="25">
        <v>196</v>
      </c>
      <c r="V393" s="25">
        <v>49</v>
      </c>
      <c r="W393" s="25">
        <v>147</v>
      </c>
      <c r="X393" s="25">
        <f>VLOOKUP(C393,'HERD Expenditures, 2007-2016'!$C$2:$N$630,8,FALSE)</f>
        <v>2279</v>
      </c>
      <c r="Y393" s="25">
        <f>VLOOKUP(C393,'HERD Expenditures, 2007-2016'!$C$2:$N$630,9,FALSE)</f>
        <v>2541</v>
      </c>
      <c r="Z393" s="25">
        <f>VLOOKUP(C393,'HERD Expenditures, 2007-2016'!$C$2:$N$630,10,FALSE)</f>
        <v>2833</v>
      </c>
      <c r="AA393" s="25">
        <f>VLOOKUP(C393,'HERD Expenditures, 2007-2016'!$C$2:$N$630,11,FALSE)</f>
        <v>3755</v>
      </c>
      <c r="AB393" s="25">
        <f>VLOOKUP(C393,'HERD Expenditures, 2007-2016'!$C$2:$N$630,12,FALSE)</f>
        <v>2943</v>
      </c>
      <c r="AC393" s="45">
        <f t="shared" si="6"/>
        <v>3</v>
      </c>
      <c r="AD393" s="21">
        <v>5456991</v>
      </c>
      <c r="AE393" s="21">
        <v>14325377</v>
      </c>
    </row>
    <row r="394" spans="1:31" hidden="1" x14ac:dyDescent="0.25">
      <c r="A394" s="25" t="s">
        <v>99</v>
      </c>
      <c r="B394" s="25" t="s">
        <v>5</v>
      </c>
      <c r="C394" s="25" t="s">
        <v>219</v>
      </c>
      <c r="D394" s="25" t="s">
        <v>900</v>
      </c>
      <c r="E394" s="25">
        <v>44</v>
      </c>
      <c r="F394" s="25">
        <v>18</v>
      </c>
      <c r="G394" s="25">
        <v>26</v>
      </c>
      <c r="H394" s="25">
        <v>0</v>
      </c>
      <c r="I394" s="25">
        <v>43</v>
      </c>
      <c r="J394" s="25">
        <v>15</v>
      </c>
      <c r="K394" s="25">
        <v>28</v>
      </c>
      <c r="L394" s="25">
        <v>0</v>
      </c>
      <c r="M394" s="25">
        <v>55</v>
      </c>
      <c r="N394" s="25">
        <v>25</v>
      </c>
      <c r="O394" s="25">
        <v>30</v>
      </c>
      <c r="P394" s="25">
        <v>0</v>
      </c>
      <c r="Q394" s="25">
        <v>63</v>
      </c>
      <c r="R394" s="25">
        <v>23</v>
      </c>
      <c r="S394" s="25">
        <v>40</v>
      </c>
      <c r="T394" s="25">
        <v>0</v>
      </c>
      <c r="U394" s="25">
        <v>120</v>
      </c>
      <c r="V394" s="25">
        <v>30</v>
      </c>
      <c r="W394" s="25">
        <v>90</v>
      </c>
      <c r="X394" s="25">
        <f>VLOOKUP(C394,'HERD Expenditures, 2007-2016'!$C$2:$N$630,8,FALSE)</f>
        <v>2124</v>
      </c>
      <c r="Y394" s="25">
        <f>VLOOKUP(C394,'HERD Expenditures, 2007-2016'!$C$2:$N$630,9,FALSE)</f>
        <v>2067</v>
      </c>
      <c r="Z394" s="25">
        <f>VLOOKUP(C394,'HERD Expenditures, 2007-2016'!$C$2:$N$630,10,FALSE)</f>
        <v>2002</v>
      </c>
      <c r="AA394" s="25">
        <f>VLOOKUP(C394,'HERD Expenditures, 2007-2016'!$C$2:$N$630,11,FALSE)</f>
        <v>2113</v>
      </c>
      <c r="AB394" s="25">
        <f>VLOOKUP(C394,'HERD Expenditures, 2007-2016'!$C$2:$N$630,12,FALSE)</f>
        <v>1823</v>
      </c>
      <c r="AC394" s="45">
        <f t="shared" si="6"/>
        <v>3</v>
      </c>
      <c r="AD394" s="21">
        <v>5456991</v>
      </c>
      <c r="AE394" s="21">
        <v>14325377</v>
      </c>
    </row>
    <row r="395" spans="1:31" hidden="1" x14ac:dyDescent="0.25">
      <c r="A395" s="25" t="s">
        <v>95</v>
      </c>
      <c r="B395" s="25" t="s">
        <v>5</v>
      </c>
      <c r="C395" s="25" t="s">
        <v>187</v>
      </c>
      <c r="D395" s="25" t="s">
        <v>718</v>
      </c>
      <c r="E395" s="25">
        <v>125</v>
      </c>
      <c r="F395" s="25">
        <v>30</v>
      </c>
      <c r="G395" s="25">
        <v>95</v>
      </c>
      <c r="H395" s="25">
        <v>1</v>
      </c>
      <c r="I395" s="25">
        <v>102</v>
      </c>
      <c r="J395" s="25">
        <v>27</v>
      </c>
      <c r="K395" s="25">
        <v>75</v>
      </c>
      <c r="L395" s="25">
        <v>0</v>
      </c>
      <c r="M395" s="25">
        <v>100</v>
      </c>
      <c r="N395" s="25">
        <v>31</v>
      </c>
      <c r="O395" s="25">
        <v>69</v>
      </c>
      <c r="P395" s="25">
        <v>0</v>
      </c>
      <c r="Q395" s="25">
        <v>81</v>
      </c>
      <c r="R395" s="25">
        <v>14</v>
      </c>
      <c r="S395" s="25">
        <v>67</v>
      </c>
      <c r="T395" s="25">
        <v>0</v>
      </c>
      <c r="U395" s="25">
        <v>92</v>
      </c>
      <c r="V395" s="25">
        <v>23</v>
      </c>
      <c r="W395" s="25">
        <v>69</v>
      </c>
      <c r="X395" s="25">
        <f>VLOOKUP(C395,'HERD Expenditures, 2007-2016'!$C$2:$N$630,8,FALSE)</f>
        <v>4030</v>
      </c>
      <c r="Y395" s="25">
        <f>VLOOKUP(C395,'HERD Expenditures, 2007-2016'!$C$2:$N$630,9,FALSE)</f>
        <v>3073</v>
      </c>
      <c r="Z395" s="25">
        <f>VLOOKUP(C395,'HERD Expenditures, 2007-2016'!$C$2:$N$630,10,FALSE)</f>
        <v>2361</v>
      </c>
      <c r="AA395" s="25">
        <f>VLOOKUP(C395,'HERD Expenditures, 2007-2016'!$C$2:$N$630,11,FALSE)</f>
        <v>2043</v>
      </c>
      <c r="AB395" s="25">
        <f>VLOOKUP(C395,'HERD Expenditures, 2007-2016'!$C$2:$N$630,12,FALSE)</f>
        <v>3469</v>
      </c>
      <c r="AC395" s="45">
        <f t="shared" si="6"/>
        <v>3</v>
      </c>
      <c r="AD395" s="21" t="e">
        <v>#N/A</v>
      </c>
      <c r="AE395" s="21">
        <v>2612314</v>
      </c>
    </row>
    <row r="396" spans="1:31" hidden="1" x14ac:dyDescent="0.25">
      <c r="A396" s="25" t="s">
        <v>23</v>
      </c>
      <c r="B396" s="25" t="s">
        <v>5</v>
      </c>
      <c r="C396" s="25" t="s">
        <v>241</v>
      </c>
      <c r="D396" s="25" t="s">
        <v>716</v>
      </c>
      <c r="E396" s="25">
        <v>1355</v>
      </c>
      <c r="F396" s="25">
        <v>41</v>
      </c>
      <c r="G396" s="25">
        <v>1314</v>
      </c>
      <c r="H396" s="25">
        <v>8</v>
      </c>
      <c r="I396" s="25">
        <v>79</v>
      </c>
      <c r="J396" s="25">
        <v>15</v>
      </c>
      <c r="K396" s="25">
        <v>64</v>
      </c>
      <c r="L396" s="25">
        <v>13</v>
      </c>
      <c r="M396" s="25">
        <v>85</v>
      </c>
      <c r="N396" s="25">
        <v>24</v>
      </c>
      <c r="O396" s="25">
        <v>61</v>
      </c>
      <c r="P396" s="25">
        <v>11</v>
      </c>
      <c r="Q396" s="25">
        <v>201</v>
      </c>
      <c r="R396" s="25">
        <v>28</v>
      </c>
      <c r="S396" s="25">
        <v>173</v>
      </c>
      <c r="T396" s="25">
        <v>6</v>
      </c>
      <c r="U396" s="25">
        <v>139</v>
      </c>
      <c r="V396" s="25">
        <v>35</v>
      </c>
      <c r="W396" s="25">
        <v>104</v>
      </c>
      <c r="X396" s="25">
        <f>VLOOKUP(C396,'HERD Expenditures, 2007-2016'!$C$2:$N$630,8,FALSE)</f>
        <v>3228</v>
      </c>
      <c r="Y396" s="25">
        <f>VLOOKUP(C396,'HERD Expenditures, 2007-2016'!$C$2:$N$630,9,FALSE)</f>
        <v>2904</v>
      </c>
      <c r="Z396" s="25">
        <f>VLOOKUP(C396,'HERD Expenditures, 2007-2016'!$C$2:$N$630,10,FALSE)</f>
        <v>3265</v>
      </c>
      <c r="AA396" s="25">
        <f>VLOOKUP(C396,'HERD Expenditures, 2007-2016'!$C$2:$N$630,11,FALSE)</f>
        <v>3130</v>
      </c>
      <c r="AB396" s="25">
        <f>VLOOKUP(C396,'HERD Expenditures, 2007-2016'!$C$2:$N$630,12,FALSE)</f>
        <v>5347</v>
      </c>
      <c r="AC396" s="45">
        <f t="shared" si="6"/>
        <v>2.9714285714285715</v>
      </c>
      <c r="AD396" s="21">
        <v>275443</v>
      </c>
      <c r="AE396" s="21">
        <v>1003113</v>
      </c>
    </row>
    <row r="397" spans="1:31" hidden="1" x14ac:dyDescent="0.25">
      <c r="A397" s="25" t="s">
        <v>184</v>
      </c>
      <c r="B397" s="25" t="s">
        <v>2</v>
      </c>
      <c r="C397" s="25" t="s">
        <v>198</v>
      </c>
      <c r="D397" s="25" t="s">
        <v>754</v>
      </c>
      <c r="E397" s="25">
        <v>79</v>
      </c>
      <c r="F397" s="25">
        <v>9</v>
      </c>
      <c r="G397" s="25">
        <v>70</v>
      </c>
      <c r="H397" s="25">
        <v>0</v>
      </c>
      <c r="I397" s="25">
        <v>74</v>
      </c>
      <c r="J397" s="25">
        <v>16</v>
      </c>
      <c r="K397" s="25">
        <v>58</v>
      </c>
      <c r="L397" s="25">
        <v>2</v>
      </c>
      <c r="M397" s="25">
        <v>84</v>
      </c>
      <c r="N397" s="25">
        <v>19</v>
      </c>
      <c r="O397" s="25">
        <v>65</v>
      </c>
      <c r="P397" s="25">
        <v>1</v>
      </c>
      <c r="Q397" s="25">
        <v>60</v>
      </c>
      <c r="R397" s="25">
        <v>12</v>
      </c>
      <c r="S397" s="25">
        <v>48</v>
      </c>
      <c r="T397" s="25">
        <v>1</v>
      </c>
      <c r="U397" s="25">
        <v>99</v>
      </c>
      <c r="V397" s="25">
        <v>25</v>
      </c>
      <c r="W397" s="25">
        <v>74</v>
      </c>
      <c r="X397" s="25">
        <f>VLOOKUP(C397,'HERD Expenditures, 2007-2016'!$C$2:$N$630,8,FALSE)</f>
        <v>1483</v>
      </c>
      <c r="Y397" s="25">
        <f>VLOOKUP(C397,'HERD Expenditures, 2007-2016'!$C$2:$N$630,9,FALSE)</f>
        <v>2022</v>
      </c>
      <c r="Z397" s="25">
        <f>VLOOKUP(C397,'HERD Expenditures, 2007-2016'!$C$2:$N$630,10,FALSE)</f>
        <v>1876</v>
      </c>
      <c r="AA397" s="25">
        <f>VLOOKUP(C397,'HERD Expenditures, 2007-2016'!$C$2:$N$630,11,FALSE)</f>
        <v>2528</v>
      </c>
      <c r="AB397" s="25">
        <f>VLOOKUP(C397,'HERD Expenditures, 2007-2016'!$C$2:$N$630,12,FALSE)</f>
        <v>1907</v>
      </c>
      <c r="AC397" s="45">
        <f t="shared" si="6"/>
        <v>2.96</v>
      </c>
      <c r="AD397" s="21">
        <v>8123112</v>
      </c>
      <c r="AE397" s="21">
        <v>7998994</v>
      </c>
    </row>
    <row r="398" spans="1:31" hidden="1" x14ac:dyDescent="0.25">
      <c r="A398" s="25" t="s">
        <v>23</v>
      </c>
      <c r="B398" s="25" t="s">
        <v>5</v>
      </c>
      <c r="C398" s="25" t="s">
        <v>329</v>
      </c>
      <c r="D398" s="25" t="s">
        <v>716</v>
      </c>
      <c r="E398" s="25">
        <v>239</v>
      </c>
      <c r="F398" s="25">
        <v>39</v>
      </c>
      <c r="G398" s="25">
        <v>200</v>
      </c>
      <c r="H398" s="25">
        <v>6</v>
      </c>
      <c r="I398" s="25">
        <v>173</v>
      </c>
      <c r="J398" s="25">
        <v>33</v>
      </c>
      <c r="K398" s="25">
        <v>140</v>
      </c>
      <c r="L398" s="25">
        <v>5</v>
      </c>
      <c r="M398" s="25">
        <v>332</v>
      </c>
      <c r="N398" s="25">
        <v>8</v>
      </c>
      <c r="O398" s="25">
        <v>324</v>
      </c>
      <c r="P398" s="25">
        <v>16</v>
      </c>
      <c r="Q398" s="25">
        <v>332</v>
      </c>
      <c r="R398" s="25">
        <v>8</v>
      </c>
      <c r="S398" s="25">
        <v>324</v>
      </c>
      <c r="T398" s="25">
        <v>16</v>
      </c>
      <c r="U398" s="25">
        <v>249</v>
      </c>
      <c r="V398" s="25">
        <v>63</v>
      </c>
      <c r="W398" s="25">
        <v>186</v>
      </c>
      <c r="X398" s="25">
        <f>VLOOKUP(C398,'HERD Expenditures, 2007-2016'!$C$2:$N$630,8,FALSE)</f>
        <v>9216</v>
      </c>
      <c r="Y398" s="25">
        <f>VLOOKUP(C398,'HERD Expenditures, 2007-2016'!$C$2:$N$630,9,FALSE)</f>
        <v>8064</v>
      </c>
      <c r="Z398" s="25">
        <f>VLOOKUP(C398,'HERD Expenditures, 2007-2016'!$C$2:$N$630,10,FALSE)</f>
        <v>9407</v>
      </c>
      <c r="AA398" s="25">
        <f>VLOOKUP(C398,'HERD Expenditures, 2007-2016'!$C$2:$N$630,11,FALSE)</f>
        <v>9091</v>
      </c>
      <c r="AB398" s="25">
        <f>VLOOKUP(C398,'HERD Expenditures, 2007-2016'!$C$2:$N$630,12,FALSE)</f>
        <v>9602</v>
      </c>
      <c r="AC398" s="45">
        <f t="shared" ref="AC398:AC461" si="7">W398/V398</f>
        <v>2.9523809523809526</v>
      </c>
      <c r="AD398" s="21" t="e">
        <v>#N/A</v>
      </c>
      <c r="AE398" s="21">
        <v>870279</v>
      </c>
    </row>
    <row r="399" spans="1:31" hidden="1" x14ac:dyDescent="0.25">
      <c r="A399" s="25" t="s">
        <v>271</v>
      </c>
      <c r="B399" s="25" t="s">
        <v>2</v>
      </c>
      <c r="C399" s="25" t="s">
        <v>369</v>
      </c>
      <c r="D399" s="25" t="s">
        <v>772</v>
      </c>
      <c r="E399" s="25">
        <v>290</v>
      </c>
      <c r="F399" s="25">
        <v>63</v>
      </c>
      <c r="G399" s="25">
        <v>227</v>
      </c>
      <c r="H399" s="25">
        <v>0</v>
      </c>
      <c r="I399" s="25">
        <v>533</v>
      </c>
      <c r="J399" s="25">
        <v>106</v>
      </c>
      <c r="K399" s="25">
        <v>427</v>
      </c>
      <c r="L399" s="25">
        <v>28</v>
      </c>
      <c r="M399" s="25">
        <v>343</v>
      </c>
      <c r="N399" s="25">
        <v>85</v>
      </c>
      <c r="O399" s="25">
        <v>258</v>
      </c>
      <c r="P399" s="25">
        <v>20</v>
      </c>
      <c r="Q399" s="25">
        <v>46</v>
      </c>
      <c r="R399" s="25">
        <v>4</v>
      </c>
      <c r="S399" s="25">
        <v>42</v>
      </c>
      <c r="T399" s="25">
        <v>3</v>
      </c>
      <c r="U399" s="25">
        <v>331</v>
      </c>
      <c r="V399" s="25">
        <v>84</v>
      </c>
      <c r="W399" s="25">
        <v>247</v>
      </c>
      <c r="X399" s="25">
        <f>VLOOKUP(C399,'HERD Expenditures, 2007-2016'!$C$2:$N$630,8,FALSE)</f>
        <v>32594</v>
      </c>
      <c r="Y399" s="25">
        <f>VLOOKUP(C399,'HERD Expenditures, 2007-2016'!$C$2:$N$630,9,FALSE)</f>
        <v>29983</v>
      </c>
      <c r="Z399" s="25">
        <f>VLOOKUP(C399,'HERD Expenditures, 2007-2016'!$C$2:$N$630,10,FALSE)</f>
        <v>25560</v>
      </c>
      <c r="AA399" s="25">
        <f>VLOOKUP(C399,'HERD Expenditures, 2007-2016'!$C$2:$N$630,11,FALSE)</f>
        <v>23825</v>
      </c>
      <c r="AB399" s="25">
        <f>VLOOKUP(C399,'HERD Expenditures, 2007-2016'!$C$2:$N$630,12,FALSE)</f>
        <v>23510</v>
      </c>
      <c r="AC399" s="45">
        <f t="shared" si="7"/>
        <v>2.9404761904761907</v>
      </c>
      <c r="AD399" s="21">
        <v>106652</v>
      </c>
      <c r="AE399" s="21">
        <v>14325377</v>
      </c>
    </row>
    <row r="400" spans="1:31" hidden="1" x14ac:dyDescent="0.25">
      <c r="A400" s="25" t="s">
        <v>27</v>
      </c>
      <c r="B400" s="25" t="s">
        <v>5</v>
      </c>
      <c r="C400" s="25" t="s">
        <v>288</v>
      </c>
      <c r="D400" s="25" t="s">
        <v>883</v>
      </c>
      <c r="E400" s="25">
        <v>129</v>
      </c>
      <c r="F400" s="25">
        <v>30</v>
      </c>
      <c r="G400" s="25">
        <v>99</v>
      </c>
      <c r="H400" s="25">
        <v>1</v>
      </c>
      <c r="I400" s="25">
        <v>194</v>
      </c>
      <c r="J400" s="25">
        <v>33</v>
      </c>
      <c r="K400" s="25">
        <v>161</v>
      </c>
      <c r="L400" s="25">
        <v>0</v>
      </c>
      <c r="M400" s="25">
        <v>157</v>
      </c>
      <c r="N400" s="25">
        <v>42</v>
      </c>
      <c r="O400" s="25">
        <v>115</v>
      </c>
      <c r="P400" s="25">
        <v>0</v>
      </c>
      <c r="Q400" s="25">
        <v>117</v>
      </c>
      <c r="R400" s="25">
        <v>39</v>
      </c>
      <c r="S400" s="25">
        <v>78</v>
      </c>
      <c r="T400" s="25">
        <v>1</v>
      </c>
      <c r="U400" s="25">
        <v>181</v>
      </c>
      <c r="V400" s="25">
        <v>46</v>
      </c>
      <c r="W400" s="25">
        <v>135</v>
      </c>
      <c r="X400" s="25">
        <f>VLOOKUP(C400,'HERD Expenditures, 2007-2016'!$C$2:$N$630,8,FALSE)</f>
        <v>2492</v>
      </c>
      <c r="Y400" s="25">
        <f>VLOOKUP(C400,'HERD Expenditures, 2007-2016'!$C$2:$N$630,9,FALSE)</f>
        <v>2868</v>
      </c>
      <c r="Z400" s="25">
        <f>VLOOKUP(C400,'HERD Expenditures, 2007-2016'!$C$2:$N$630,10,FALSE)</f>
        <v>2384</v>
      </c>
      <c r="AA400" s="25">
        <f>VLOOKUP(C400,'HERD Expenditures, 2007-2016'!$C$2:$N$630,11,FALSE)</f>
        <v>1837</v>
      </c>
      <c r="AB400" s="25">
        <f>VLOOKUP(C400,'HERD Expenditures, 2007-2016'!$C$2:$N$630,12,FALSE)</f>
        <v>2363</v>
      </c>
      <c r="AC400" s="45">
        <f t="shared" si="7"/>
        <v>2.9347826086956523</v>
      </c>
      <c r="AD400" s="21" t="e">
        <v>#N/A</v>
      </c>
      <c r="AE400" s="21">
        <v>1579477</v>
      </c>
    </row>
    <row r="401" spans="1:31" hidden="1" x14ac:dyDescent="0.25">
      <c r="A401" s="25" t="s">
        <v>14</v>
      </c>
      <c r="B401" s="25" t="s">
        <v>2</v>
      </c>
      <c r="C401" s="25" t="s">
        <v>126</v>
      </c>
      <c r="D401" s="25" t="s">
        <v>922</v>
      </c>
      <c r="E401" s="25">
        <v>60</v>
      </c>
      <c r="F401" s="25">
        <v>15</v>
      </c>
      <c r="G401" s="25">
        <v>45</v>
      </c>
      <c r="H401" s="25">
        <v>0</v>
      </c>
      <c r="I401" s="25">
        <v>53</v>
      </c>
      <c r="J401" s="25">
        <v>14</v>
      </c>
      <c r="K401" s="25">
        <v>39</v>
      </c>
      <c r="L401" s="25">
        <v>0</v>
      </c>
      <c r="M401" s="25">
        <v>81</v>
      </c>
      <c r="N401" s="25">
        <v>13</v>
      </c>
      <c r="O401" s="25">
        <v>68</v>
      </c>
      <c r="P401" s="25">
        <v>0</v>
      </c>
      <c r="Q401" s="25">
        <v>59</v>
      </c>
      <c r="R401" s="25">
        <v>15</v>
      </c>
      <c r="S401" s="25">
        <v>44</v>
      </c>
      <c r="T401" s="25">
        <v>0</v>
      </c>
      <c r="U401" s="25">
        <v>59</v>
      </c>
      <c r="V401" s="25">
        <v>15</v>
      </c>
      <c r="W401" s="25">
        <v>44</v>
      </c>
      <c r="X401" s="25">
        <f>VLOOKUP(C401,'HERD Expenditures, 2007-2016'!$C$2:$N$630,8,FALSE)</f>
        <v>2652</v>
      </c>
      <c r="Y401" s="25">
        <f>VLOOKUP(C401,'HERD Expenditures, 2007-2016'!$C$2:$N$630,9,FALSE)</f>
        <v>1960</v>
      </c>
      <c r="Z401" s="25">
        <f>VLOOKUP(C401,'HERD Expenditures, 2007-2016'!$C$2:$N$630,10,FALSE)</f>
        <v>1698</v>
      </c>
      <c r="AA401" s="25">
        <f>VLOOKUP(C401,'HERD Expenditures, 2007-2016'!$C$2:$N$630,11,FALSE)</f>
        <v>2007</v>
      </c>
      <c r="AB401" s="25">
        <f>VLOOKUP(C401,'HERD Expenditures, 2007-2016'!$C$2:$N$630,12,FALSE)</f>
        <v>2459</v>
      </c>
      <c r="AC401" s="45">
        <f t="shared" si="7"/>
        <v>2.9333333333333331</v>
      </c>
      <c r="AD401" s="21" t="e">
        <v>#N/A</v>
      </c>
      <c r="AE401" s="21">
        <v>375041</v>
      </c>
    </row>
    <row r="402" spans="1:31" hidden="1" x14ac:dyDescent="0.25">
      <c r="A402" s="25" t="s">
        <v>151</v>
      </c>
      <c r="B402" s="25" t="s">
        <v>5</v>
      </c>
      <c r="C402" s="25" t="s">
        <v>150</v>
      </c>
      <c r="D402" s="25" t="s">
        <v>718</v>
      </c>
      <c r="E402" s="25">
        <v>38</v>
      </c>
      <c r="F402" s="25">
        <v>0</v>
      </c>
      <c r="G402" s="25">
        <v>38</v>
      </c>
      <c r="H402" s="25">
        <v>3</v>
      </c>
      <c r="I402" s="25">
        <v>56</v>
      </c>
      <c r="J402" s="25">
        <v>0</v>
      </c>
      <c r="K402" s="25">
        <v>56</v>
      </c>
      <c r="L402" s="25">
        <v>2</v>
      </c>
      <c r="M402" s="25">
        <v>68</v>
      </c>
      <c r="N402" s="25">
        <v>15</v>
      </c>
      <c r="O402" s="25">
        <v>53</v>
      </c>
      <c r="P402" s="25">
        <v>0</v>
      </c>
      <c r="Q402" s="25">
        <v>56</v>
      </c>
      <c r="R402" s="25">
        <v>27</v>
      </c>
      <c r="S402" s="25">
        <v>29</v>
      </c>
      <c r="T402" s="25">
        <v>0</v>
      </c>
      <c r="U402" s="25">
        <v>73</v>
      </c>
      <c r="V402" s="25">
        <v>19</v>
      </c>
      <c r="W402" s="25">
        <v>54</v>
      </c>
      <c r="X402" s="25">
        <f>VLOOKUP(C402,'HERD Expenditures, 2007-2016'!$C$2:$N$630,8,FALSE)</f>
        <v>143250</v>
      </c>
      <c r="Y402" s="25">
        <f>VLOOKUP(C402,'HERD Expenditures, 2007-2016'!$C$2:$N$630,9,FALSE)</f>
        <v>164232</v>
      </c>
      <c r="Z402" s="25">
        <f>VLOOKUP(C402,'HERD Expenditures, 2007-2016'!$C$2:$N$630,10,FALSE)</f>
        <v>262489</v>
      </c>
      <c r="AA402" s="25">
        <f>VLOOKUP(C402,'HERD Expenditures, 2007-2016'!$C$2:$N$630,11,FALSE)</f>
        <v>361173</v>
      </c>
      <c r="AB402" s="25">
        <f>VLOOKUP(C402,'HERD Expenditures, 2007-2016'!$C$2:$N$630,12,FALSE)</f>
        <v>256203</v>
      </c>
      <c r="AC402" s="45">
        <f t="shared" si="7"/>
        <v>2.8421052631578947</v>
      </c>
      <c r="AD402" s="21">
        <v>523449</v>
      </c>
      <c r="AE402" s="21">
        <v>3198718</v>
      </c>
    </row>
    <row r="403" spans="1:31" hidden="1" x14ac:dyDescent="0.25">
      <c r="A403" s="25" t="s">
        <v>48</v>
      </c>
      <c r="B403" s="25" t="s">
        <v>5</v>
      </c>
      <c r="C403" s="25" t="s">
        <v>279</v>
      </c>
      <c r="D403" s="25" t="s">
        <v>885</v>
      </c>
      <c r="E403" s="25">
        <v>150</v>
      </c>
      <c r="F403" s="25">
        <v>24</v>
      </c>
      <c r="G403" s="25">
        <v>126</v>
      </c>
      <c r="H403" s="25">
        <v>4</v>
      </c>
      <c r="I403" s="25">
        <v>102</v>
      </c>
      <c r="J403" s="25">
        <v>21</v>
      </c>
      <c r="K403" s="25">
        <v>81</v>
      </c>
      <c r="L403" s="25">
        <v>3</v>
      </c>
      <c r="M403" s="25">
        <v>335</v>
      </c>
      <c r="N403" s="25">
        <v>53</v>
      </c>
      <c r="O403" s="25">
        <v>282</v>
      </c>
      <c r="P403" s="25">
        <v>12</v>
      </c>
      <c r="Q403" s="25">
        <v>322</v>
      </c>
      <c r="R403" s="25">
        <v>54</v>
      </c>
      <c r="S403" s="25">
        <v>268</v>
      </c>
      <c r="T403" s="25">
        <v>12</v>
      </c>
      <c r="U403" s="25">
        <v>172</v>
      </c>
      <c r="V403" s="25">
        <v>45</v>
      </c>
      <c r="W403" s="25">
        <v>127</v>
      </c>
      <c r="X403" s="25">
        <f>VLOOKUP(C403,'HERD Expenditures, 2007-2016'!$C$2:$N$630,8,FALSE)</f>
        <v>2412</v>
      </c>
      <c r="Y403" s="25">
        <f>VLOOKUP(C403,'HERD Expenditures, 2007-2016'!$C$2:$N$630,9,FALSE)</f>
        <v>2516</v>
      </c>
      <c r="Z403" s="25">
        <f>VLOOKUP(C403,'HERD Expenditures, 2007-2016'!$C$2:$N$630,10,FALSE)</f>
        <v>2166</v>
      </c>
      <c r="AA403" s="25">
        <f>VLOOKUP(C403,'HERD Expenditures, 2007-2016'!$C$2:$N$630,11,FALSE)</f>
        <v>1862</v>
      </c>
      <c r="AB403" s="25">
        <f>VLOOKUP(C403,'HERD Expenditures, 2007-2016'!$C$2:$N$630,12,FALSE)</f>
        <v>1779</v>
      </c>
      <c r="AC403" s="45">
        <f t="shared" si="7"/>
        <v>2.8222222222222224</v>
      </c>
      <c r="AD403" s="21">
        <v>75839</v>
      </c>
      <c r="AE403" s="21">
        <v>1724973</v>
      </c>
    </row>
    <row r="404" spans="1:31" x14ac:dyDescent="0.25">
      <c r="A404" s="25" t="s">
        <v>27</v>
      </c>
      <c r="B404" s="25" t="s">
        <v>5</v>
      </c>
      <c r="C404" s="25" t="s">
        <v>595</v>
      </c>
      <c r="D404" s="25" t="s">
        <v>735</v>
      </c>
      <c r="E404" s="25">
        <v>3621</v>
      </c>
      <c r="F404" s="25">
        <v>484</v>
      </c>
      <c r="G404" s="25">
        <v>3137</v>
      </c>
      <c r="H404" s="25">
        <v>391</v>
      </c>
      <c r="I404" s="25">
        <v>3631</v>
      </c>
      <c r="J404" s="25">
        <v>480</v>
      </c>
      <c r="K404" s="25">
        <v>3151</v>
      </c>
      <c r="L404" s="25">
        <v>366</v>
      </c>
      <c r="M404" s="25">
        <v>3554</v>
      </c>
      <c r="N404" s="25">
        <v>477</v>
      </c>
      <c r="O404" s="25">
        <v>3077</v>
      </c>
      <c r="P404" s="25">
        <v>376</v>
      </c>
      <c r="Q404" s="25">
        <v>3428</v>
      </c>
      <c r="R404" s="25">
        <v>824</v>
      </c>
      <c r="S404" s="25">
        <v>2604</v>
      </c>
      <c r="T404" s="25">
        <v>376</v>
      </c>
      <c r="U404" s="25">
        <v>3450</v>
      </c>
      <c r="V404" s="25">
        <v>907</v>
      </c>
      <c r="W404" s="25">
        <v>2543</v>
      </c>
      <c r="X404" s="25">
        <f>VLOOKUP(C404,'HERD Expenditures, 2007-2016'!$C$2:$N$630,8,FALSE)</f>
        <v>233883</v>
      </c>
      <c r="Y404" s="25">
        <f>VLOOKUP(C404,'HERD Expenditures, 2007-2016'!$C$2:$N$630,9,FALSE)</f>
        <v>236497</v>
      </c>
      <c r="Z404" s="25">
        <f>VLOOKUP(C404,'HERD Expenditures, 2007-2016'!$C$2:$N$630,10,FALSE)</f>
        <v>231322</v>
      </c>
      <c r="AA404" s="25">
        <f>VLOOKUP(C404,'HERD Expenditures, 2007-2016'!$C$2:$N$630,11,FALSE)</f>
        <v>222870</v>
      </c>
      <c r="AB404" s="25">
        <f>VLOOKUP(C404,'HERD Expenditures, 2007-2016'!$C$2:$N$630,12,FALSE)</f>
        <v>230139</v>
      </c>
      <c r="AC404" s="45">
        <f t="shared" si="7"/>
        <v>2.8037486218302097</v>
      </c>
      <c r="AD404" s="21">
        <v>165198</v>
      </c>
      <c r="AE404" s="21">
        <v>5427549</v>
      </c>
    </row>
    <row r="405" spans="1:31" hidden="1" x14ac:dyDescent="0.25">
      <c r="A405" s="25" t="s">
        <v>157</v>
      </c>
      <c r="B405" s="25" t="s">
        <v>2</v>
      </c>
      <c r="C405" s="25" t="s">
        <v>350</v>
      </c>
      <c r="D405" s="25" t="s">
        <v>798</v>
      </c>
      <c r="E405" s="25">
        <v>336</v>
      </c>
      <c r="F405" s="25">
        <v>80</v>
      </c>
      <c r="G405" s="25">
        <v>256</v>
      </c>
      <c r="H405" s="25">
        <v>20</v>
      </c>
      <c r="I405" s="25">
        <v>366</v>
      </c>
      <c r="J405" s="25">
        <v>79</v>
      </c>
      <c r="K405" s="25">
        <v>287</v>
      </c>
      <c r="L405" s="25">
        <v>23</v>
      </c>
      <c r="M405" s="25">
        <v>249</v>
      </c>
      <c r="N405" s="25">
        <v>68</v>
      </c>
      <c r="O405" s="25">
        <v>181</v>
      </c>
      <c r="P405" s="25">
        <v>39</v>
      </c>
      <c r="Q405" s="25">
        <v>257</v>
      </c>
      <c r="R405" s="25">
        <v>60</v>
      </c>
      <c r="S405" s="25">
        <v>197</v>
      </c>
      <c r="T405" s="25">
        <v>18</v>
      </c>
      <c r="U405" s="25">
        <v>285</v>
      </c>
      <c r="V405" s="25">
        <v>75</v>
      </c>
      <c r="W405" s="25">
        <v>210</v>
      </c>
      <c r="X405" s="25">
        <f>VLOOKUP(C405,'HERD Expenditures, 2007-2016'!$C$2:$N$630,8,FALSE)</f>
        <v>37745</v>
      </c>
      <c r="Y405" s="25">
        <f>VLOOKUP(C405,'HERD Expenditures, 2007-2016'!$C$2:$N$630,9,FALSE)</f>
        <v>44183</v>
      </c>
      <c r="Z405" s="25">
        <f>VLOOKUP(C405,'HERD Expenditures, 2007-2016'!$C$2:$N$630,10,FALSE)</f>
        <v>43917</v>
      </c>
      <c r="AA405" s="25">
        <f>VLOOKUP(C405,'HERD Expenditures, 2007-2016'!$C$2:$N$630,11,FALSE)</f>
        <v>42296</v>
      </c>
      <c r="AB405" s="25">
        <f>VLOOKUP(C405,'HERD Expenditures, 2007-2016'!$C$2:$N$630,12,FALSE)</f>
        <v>32550</v>
      </c>
      <c r="AC405" s="45">
        <f t="shared" si="7"/>
        <v>2.8</v>
      </c>
      <c r="AD405" s="21">
        <v>8123112</v>
      </c>
      <c r="AE405" s="21">
        <v>7998994</v>
      </c>
    </row>
    <row r="406" spans="1:31" hidden="1" x14ac:dyDescent="0.25">
      <c r="A406" s="25" t="s">
        <v>50</v>
      </c>
      <c r="B406" s="25" t="s">
        <v>5</v>
      </c>
      <c r="C406" s="25" t="s">
        <v>395</v>
      </c>
      <c r="D406" s="25" t="s">
        <v>845</v>
      </c>
      <c r="E406" s="25">
        <v>382</v>
      </c>
      <c r="F406" s="25">
        <v>40</v>
      </c>
      <c r="G406" s="25">
        <v>342</v>
      </c>
      <c r="H406" s="25">
        <v>0</v>
      </c>
      <c r="I406" s="25">
        <v>415</v>
      </c>
      <c r="J406" s="25">
        <v>38</v>
      </c>
      <c r="K406" s="25">
        <v>377</v>
      </c>
      <c r="L406" s="25">
        <v>0</v>
      </c>
      <c r="M406" s="25">
        <v>431</v>
      </c>
      <c r="N406" s="25">
        <v>33</v>
      </c>
      <c r="O406" s="25">
        <v>398</v>
      </c>
      <c r="P406" s="25">
        <v>0</v>
      </c>
      <c r="Q406" s="25">
        <v>423</v>
      </c>
      <c r="R406" s="25">
        <v>36</v>
      </c>
      <c r="S406" s="25">
        <v>387</v>
      </c>
      <c r="T406" s="25">
        <v>0</v>
      </c>
      <c r="U406" s="25">
        <v>387</v>
      </c>
      <c r="V406" s="25">
        <v>102</v>
      </c>
      <c r="W406" s="25">
        <v>285</v>
      </c>
      <c r="X406" s="25">
        <f>VLOOKUP(C406,'HERD Expenditures, 2007-2016'!$C$2:$N$630,8,FALSE)</f>
        <v>16221</v>
      </c>
      <c r="Y406" s="25">
        <f>VLOOKUP(C406,'HERD Expenditures, 2007-2016'!$C$2:$N$630,9,FALSE)</f>
        <v>19332</v>
      </c>
      <c r="Z406" s="25">
        <f>VLOOKUP(C406,'HERD Expenditures, 2007-2016'!$C$2:$N$630,10,FALSE)</f>
        <v>19579</v>
      </c>
      <c r="AA406" s="25">
        <f>VLOOKUP(C406,'HERD Expenditures, 2007-2016'!$C$2:$N$630,11,FALSE)</f>
        <v>31232</v>
      </c>
      <c r="AB406" s="25">
        <f>VLOOKUP(C406,'HERD Expenditures, 2007-2016'!$C$2:$N$630,12,FALSE)</f>
        <v>40815</v>
      </c>
      <c r="AC406" s="45">
        <f t="shared" si="7"/>
        <v>2.7941176470588234</v>
      </c>
      <c r="AD406" s="21">
        <v>227956</v>
      </c>
      <c r="AE406" s="21">
        <v>3167329</v>
      </c>
    </row>
    <row r="407" spans="1:31" x14ac:dyDescent="0.25">
      <c r="A407" s="25" t="s">
        <v>14</v>
      </c>
      <c r="B407" s="25" t="s">
        <v>5</v>
      </c>
      <c r="C407" s="25" t="s">
        <v>597</v>
      </c>
      <c r="D407" s="25" t="s">
        <v>734</v>
      </c>
      <c r="E407" s="25">
        <v>3994</v>
      </c>
      <c r="F407" s="25">
        <v>981</v>
      </c>
      <c r="G407" s="25">
        <v>3013</v>
      </c>
      <c r="H407" s="25">
        <v>521</v>
      </c>
      <c r="I407" s="25">
        <v>4748</v>
      </c>
      <c r="J407" s="25">
        <v>970</v>
      </c>
      <c r="K407" s="25">
        <v>3778</v>
      </c>
      <c r="L407" s="25">
        <v>498</v>
      </c>
      <c r="M407" s="25">
        <v>3548</v>
      </c>
      <c r="N407" s="25">
        <v>668</v>
      </c>
      <c r="O407" s="25">
        <v>2880</v>
      </c>
      <c r="P407" s="25">
        <v>455</v>
      </c>
      <c r="Q407" s="25">
        <v>3579</v>
      </c>
      <c r="R407" s="25">
        <v>701</v>
      </c>
      <c r="S407" s="25">
        <v>2878</v>
      </c>
      <c r="T407" s="25">
        <v>494</v>
      </c>
      <c r="U407" s="25">
        <v>3485</v>
      </c>
      <c r="V407" s="25">
        <v>921</v>
      </c>
      <c r="W407" s="25">
        <v>2564</v>
      </c>
      <c r="X407" s="25">
        <f>VLOOKUP(C407,'HERD Expenditures, 2007-2016'!$C$2:$N$630,8,FALSE)</f>
        <v>305530</v>
      </c>
      <c r="Y407" s="25">
        <f>VLOOKUP(C407,'HERD Expenditures, 2007-2016'!$C$2:$N$630,9,FALSE)</f>
        <v>308767</v>
      </c>
      <c r="Z407" s="25">
        <f>VLOOKUP(C407,'HERD Expenditures, 2007-2016'!$C$2:$N$630,10,FALSE)</f>
        <v>314802</v>
      </c>
      <c r="AA407" s="25">
        <f>VLOOKUP(C407,'HERD Expenditures, 2007-2016'!$C$2:$N$630,11,FALSE)</f>
        <v>326915</v>
      </c>
      <c r="AB407" s="25">
        <f>VLOOKUP(C407,'HERD Expenditures, 2007-2016'!$C$2:$N$630,12,FALSE)</f>
        <v>331524</v>
      </c>
      <c r="AC407" s="45">
        <f t="shared" si="7"/>
        <v>2.783930510314875</v>
      </c>
      <c r="AD407" s="21">
        <v>603621</v>
      </c>
      <c r="AE407" s="21">
        <v>3198718</v>
      </c>
    </row>
    <row r="408" spans="1:31" hidden="1" x14ac:dyDescent="0.25">
      <c r="A408" s="25" t="s">
        <v>23</v>
      </c>
      <c r="B408" s="25" t="s">
        <v>2</v>
      </c>
      <c r="C408" s="25" t="s">
        <v>355</v>
      </c>
      <c r="D408" s="25" t="s">
        <v>804</v>
      </c>
      <c r="E408" s="25">
        <v>392</v>
      </c>
      <c r="F408" s="25">
        <v>81</v>
      </c>
      <c r="G408" s="25">
        <v>311</v>
      </c>
      <c r="H408" s="25">
        <v>22</v>
      </c>
      <c r="I408" s="25">
        <v>384</v>
      </c>
      <c r="J408" s="25">
        <v>86</v>
      </c>
      <c r="K408" s="25">
        <v>298</v>
      </c>
      <c r="L408" s="25">
        <v>20</v>
      </c>
      <c r="M408" s="25">
        <v>351</v>
      </c>
      <c r="N408" s="25">
        <v>85</v>
      </c>
      <c r="O408" s="25">
        <v>266</v>
      </c>
      <c r="P408" s="25">
        <v>20</v>
      </c>
      <c r="Q408" s="25">
        <v>381</v>
      </c>
      <c r="R408" s="25">
        <v>80</v>
      </c>
      <c r="S408" s="25">
        <v>301</v>
      </c>
      <c r="T408" s="25">
        <v>23</v>
      </c>
      <c r="U408" s="25">
        <v>301</v>
      </c>
      <c r="V408" s="25">
        <v>80</v>
      </c>
      <c r="W408" s="25">
        <v>221</v>
      </c>
      <c r="X408" s="25">
        <f>VLOOKUP(C408,'HERD Expenditures, 2007-2016'!$C$2:$N$630,8,FALSE)</f>
        <v>17735</v>
      </c>
      <c r="Y408" s="25">
        <f>VLOOKUP(C408,'HERD Expenditures, 2007-2016'!$C$2:$N$630,9,FALSE)</f>
        <v>15093</v>
      </c>
      <c r="Z408" s="25">
        <f>VLOOKUP(C408,'HERD Expenditures, 2007-2016'!$C$2:$N$630,10,FALSE)</f>
        <v>16093</v>
      </c>
      <c r="AA408" s="25">
        <f>VLOOKUP(C408,'HERD Expenditures, 2007-2016'!$C$2:$N$630,11,FALSE)</f>
        <v>18043</v>
      </c>
      <c r="AB408" s="25">
        <f>VLOOKUP(C408,'HERD Expenditures, 2007-2016'!$C$2:$N$630,12,FALSE)</f>
        <v>20166</v>
      </c>
      <c r="AC408" s="45">
        <f t="shared" si="7"/>
        <v>2.7625000000000002</v>
      </c>
      <c r="AD408" s="21">
        <v>2954801</v>
      </c>
      <c r="AE408" s="21">
        <v>10239710</v>
      </c>
    </row>
    <row r="409" spans="1:31" hidden="1" x14ac:dyDescent="0.25">
      <c r="A409" s="25" t="s">
        <v>50</v>
      </c>
      <c r="B409" s="25" t="s">
        <v>5</v>
      </c>
      <c r="C409" s="25" t="s">
        <v>405</v>
      </c>
      <c r="D409" s="25" t="s">
        <v>746</v>
      </c>
      <c r="E409" s="25">
        <v>673</v>
      </c>
      <c r="F409" s="25">
        <v>119</v>
      </c>
      <c r="G409" s="25">
        <v>554</v>
      </c>
      <c r="H409" s="25">
        <v>12</v>
      </c>
      <c r="I409" s="25">
        <v>642</v>
      </c>
      <c r="J409" s="25">
        <v>123</v>
      </c>
      <c r="K409" s="25">
        <v>519</v>
      </c>
      <c r="L409" s="25">
        <v>6</v>
      </c>
      <c r="M409" s="25">
        <v>617</v>
      </c>
      <c r="N409" s="25">
        <v>115</v>
      </c>
      <c r="O409" s="25">
        <v>502</v>
      </c>
      <c r="P409" s="25">
        <v>6</v>
      </c>
      <c r="Q409" s="25">
        <v>564</v>
      </c>
      <c r="R409" s="25">
        <v>105</v>
      </c>
      <c r="S409" s="25">
        <v>459</v>
      </c>
      <c r="T409" s="25">
        <v>6</v>
      </c>
      <c r="U409" s="25">
        <v>416</v>
      </c>
      <c r="V409" s="25">
        <v>113</v>
      </c>
      <c r="W409" s="25">
        <v>303</v>
      </c>
      <c r="X409" s="25">
        <f>VLOOKUP(C409,'HERD Expenditures, 2007-2016'!$C$2:$N$630,8,FALSE)</f>
        <v>65377</v>
      </c>
      <c r="Y409" s="25">
        <f>VLOOKUP(C409,'HERD Expenditures, 2007-2016'!$C$2:$N$630,9,FALSE)</f>
        <v>23967</v>
      </c>
      <c r="Z409" s="25">
        <f>VLOOKUP(C409,'HERD Expenditures, 2007-2016'!$C$2:$N$630,10,FALSE)</f>
        <v>22997</v>
      </c>
      <c r="AA409" s="25">
        <f>VLOOKUP(C409,'HERD Expenditures, 2007-2016'!$C$2:$N$630,11,FALSE)</f>
        <v>21214</v>
      </c>
      <c r="AB409" s="25">
        <f>VLOOKUP(C409,'HERD Expenditures, 2007-2016'!$C$2:$N$630,12,FALSE)</f>
        <v>26750</v>
      </c>
      <c r="AC409" s="45">
        <f t="shared" si="7"/>
        <v>2.6814159292035398</v>
      </c>
      <c r="AD409" s="21">
        <v>179168</v>
      </c>
      <c r="AE409" s="21">
        <v>2442316</v>
      </c>
    </row>
    <row r="410" spans="1:31" hidden="1" x14ac:dyDescent="0.25">
      <c r="A410" s="25" t="s">
        <v>23</v>
      </c>
      <c r="B410" s="25" t="s">
        <v>5</v>
      </c>
      <c r="C410" s="25" t="s">
        <v>462</v>
      </c>
      <c r="D410" s="25" t="s">
        <v>804</v>
      </c>
      <c r="E410" s="25">
        <v>926</v>
      </c>
      <c r="F410" s="25">
        <v>187</v>
      </c>
      <c r="G410" s="25">
        <v>739</v>
      </c>
      <c r="H410" s="25">
        <v>40</v>
      </c>
      <c r="I410" s="25">
        <v>906</v>
      </c>
      <c r="J410" s="25">
        <v>195</v>
      </c>
      <c r="K410" s="25">
        <v>711</v>
      </c>
      <c r="L410" s="25">
        <v>33</v>
      </c>
      <c r="M410" s="25">
        <v>742</v>
      </c>
      <c r="N410" s="25">
        <v>209</v>
      </c>
      <c r="O410" s="25">
        <v>533</v>
      </c>
      <c r="P410" s="25">
        <v>37</v>
      </c>
      <c r="Q410" s="25">
        <v>746</v>
      </c>
      <c r="R410" s="25">
        <v>213</v>
      </c>
      <c r="S410" s="25">
        <v>533</v>
      </c>
      <c r="T410" s="25">
        <v>30</v>
      </c>
      <c r="U410" s="25">
        <v>679</v>
      </c>
      <c r="V410" s="25">
        <v>186</v>
      </c>
      <c r="W410" s="25">
        <v>493</v>
      </c>
      <c r="X410" s="25">
        <f>VLOOKUP(C410,'HERD Expenditures, 2007-2016'!$C$2:$N$630,8,FALSE)</f>
        <v>137758</v>
      </c>
      <c r="Y410" s="25">
        <f>VLOOKUP(C410,'HERD Expenditures, 2007-2016'!$C$2:$N$630,9,FALSE)</f>
        <v>137759</v>
      </c>
      <c r="Z410" s="25">
        <f>VLOOKUP(C410,'HERD Expenditures, 2007-2016'!$C$2:$N$630,10,FALSE)</f>
        <v>130955</v>
      </c>
      <c r="AA410" s="25">
        <f>VLOOKUP(C410,'HERD Expenditures, 2007-2016'!$C$2:$N$630,11,FALSE)</f>
        <v>111705</v>
      </c>
      <c r="AB410" s="25">
        <f>VLOOKUP(C410,'HERD Expenditures, 2007-2016'!$C$2:$N$630,12,FALSE)</f>
        <v>120232</v>
      </c>
      <c r="AC410" s="45">
        <f t="shared" si="7"/>
        <v>2.650537634408602</v>
      </c>
      <c r="AD410" s="21">
        <v>616068</v>
      </c>
      <c r="AE410" s="21">
        <v>425748</v>
      </c>
    </row>
    <row r="411" spans="1:31" hidden="1" x14ac:dyDescent="0.25">
      <c r="A411" s="25" t="s">
        <v>8</v>
      </c>
      <c r="B411" s="25" t="s">
        <v>5</v>
      </c>
      <c r="C411" s="25" t="s">
        <v>253</v>
      </c>
      <c r="D411" s="25" t="s">
        <v>893</v>
      </c>
      <c r="E411" s="25">
        <v>227</v>
      </c>
      <c r="F411" s="25">
        <v>45</v>
      </c>
      <c r="G411" s="25">
        <v>182</v>
      </c>
      <c r="H411" s="25">
        <v>13</v>
      </c>
      <c r="I411" s="25">
        <v>246</v>
      </c>
      <c r="J411" s="25">
        <v>53</v>
      </c>
      <c r="K411" s="25">
        <v>193</v>
      </c>
      <c r="L411" s="25">
        <v>10</v>
      </c>
      <c r="M411" s="25">
        <v>273</v>
      </c>
      <c r="N411" s="25">
        <v>57</v>
      </c>
      <c r="O411" s="25">
        <v>216</v>
      </c>
      <c r="P411" s="25">
        <v>8</v>
      </c>
      <c r="Q411" s="25">
        <v>216</v>
      </c>
      <c r="R411" s="25">
        <v>55</v>
      </c>
      <c r="S411" s="25">
        <v>161</v>
      </c>
      <c r="T411" s="25">
        <v>7</v>
      </c>
      <c r="U411" s="25">
        <v>146</v>
      </c>
      <c r="V411" s="25">
        <v>40</v>
      </c>
      <c r="W411" s="25">
        <v>106</v>
      </c>
      <c r="X411" s="25">
        <f>VLOOKUP(C411,'HERD Expenditures, 2007-2016'!$C$2:$N$630,8,FALSE)</f>
        <v>7899</v>
      </c>
      <c r="Y411" s="25">
        <f>VLOOKUP(C411,'HERD Expenditures, 2007-2016'!$C$2:$N$630,9,FALSE)</f>
        <v>6585</v>
      </c>
      <c r="Z411" s="25">
        <f>VLOOKUP(C411,'HERD Expenditures, 2007-2016'!$C$2:$N$630,10,FALSE)</f>
        <v>6742</v>
      </c>
      <c r="AA411" s="25">
        <f>VLOOKUP(C411,'HERD Expenditures, 2007-2016'!$C$2:$N$630,11,FALSE)</f>
        <v>6296</v>
      </c>
      <c r="AB411" s="25">
        <f>VLOOKUP(C411,'HERD Expenditures, 2007-2016'!$C$2:$N$630,12,FALSE)</f>
        <v>5826</v>
      </c>
      <c r="AC411" s="45">
        <f t="shared" si="7"/>
        <v>2.65</v>
      </c>
      <c r="AD411" s="21">
        <v>1626232</v>
      </c>
      <c r="AE411" s="21">
        <v>2602408</v>
      </c>
    </row>
    <row r="412" spans="1:31" hidden="1" x14ac:dyDescent="0.25">
      <c r="A412" s="25" t="s">
        <v>111</v>
      </c>
      <c r="B412" s="25" t="s">
        <v>2</v>
      </c>
      <c r="C412" s="25" t="s">
        <v>273</v>
      </c>
      <c r="D412" s="25" t="s">
        <v>884</v>
      </c>
      <c r="E412" s="25">
        <v>97</v>
      </c>
      <c r="F412" s="25">
        <v>19</v>
      </c>
      <c r="G412" s="25">
        <v>78</v>
      </c>
      <c r="H412" s="25">
        <v>2</v>
      </c>
      <c r="I412" s="25">
        <v>83</v>
      </c>
      <c r="J412" s="25">
        <v>11</v>
      </c>
      <c r="K412" s="25">
        <v>72</v>
      </c>
      <c r="L412" s="25">
        <v>2</v>
      </c>
      <c r="M412" s="25">
        <v>197</v>
      </c>
      <c r="N412" s="25">
        <v>38</v>
      </c>
      <c r="O412" s="25">
        <v>159</v>
      </c>
      <c r="P412" s="25">
        <v>2</v>
      </c>
      <c r="Q412" s="25">
        <v>210</v>
      </c>
      <c r="R412" s="25">
        <v>53</v>
      </c>
      <c r="S412" s="25">
        <v>157</v>
      </c>
      <c r="T412" s="25">
        <v>3</v>
      </c>
      <c r="U412" s="25">
        <v>166</v>
      </c>
      <c r="V412" s="25">
        <v>46</v>
      </c>
      <c r="W412" s="25">
        <v>120</v>
      </c>
      <c r="X412" s="25">
        <f>VLOOKUP(C412,'HERD Expenditures, 2007-2016'!$C$2:$N$630,8,FALSE)</f>
        <v>1518</v>
      </c>
      <c r="Y412" s="25">
        <f>VLOOKUP(C412,'HERD Expenditures, 2007-2016'!$C$2:$N$630,9,FALSE)</f>
        <v>1242</v>
      </c>
      <c r="Z412" s="25">
        <f>VLOOKUP(C412,'HERD Expenditures, 2007-2016'!$C$2:$N$630,10,FALSE)</f>
        <v>1353</v>
      </c>
      <c r="AA412" s="25">
        <f>VLOOKUP(C412,'HERD Expenditures, 2007-2016'!$C$2:$N$630,11,FALSE)</f>
        <v>1346</v>
      </c>
      <c r="AB412" s="25">
        <f>VLOOKUP(C412,'HERD Expenditures, 2007-2016'!$C$2:$N$630,12,FALSE)</f>
        <v>1605</v>
      </c>
      <c r="AC412" s="45">
        <f t="shared" si="7"/>
        <v>2.6086956521739131</v>
      </c>
      <c r="AD412" s="21">
        <v>533971</v>
      </c>
      <c r="AE412" s="21">
        <v>1503102</v>
      </c>
    </row>
    <row r="413" spans="1:31" hidden="1" x14ac:dyDescent="0.25">
      <c r="A413" s="25" t="s">
        <v>16</v>
      </c>
      <c r="B413" s="25" t="s">
        <v>5</v>
      </c>
      <c r="C413" s="25" t="s">
        <v>425</v>
      </c>
      <c r="D413" s="25" t="s">
        <v>830</v>
      </c>
      <c r="E413" s="25">
        <v>370</v>
      </c>
      <c r="F413" s="25">
        <v>90</v>
      </c>
      <c r="G413" s="25">
        <v>280</v>
      </c>
      <c r="H413" s="25">
        <v>9</v>
      </c>
      <c r="I413" s="25">
        <v>490</v>
      </c>
      <c r="J413" s="25">
        <v>72</v>
      </c>
      <c r="K413" s="25">
        <v>418</v>
      </c>
      <c r="L413" s="25">
        <v>3</v>
      </c>
      <c r="M413" s="25">
        <v>361</v>
      </c>
      <c r="N413" s="25">
        <v>123</v>
      </c>
      <c r="O413" s="25">
        <v>238</v>
      </c>
      <c r="P413" s="25">
        <v>4</v>
      </c>
      <c r="Q413" s="25">
        <v>522</v>
      </c>
      <c r="R413" s="25">
        <v>133</v>
      </c>
      <c r="S413" s="25">
        <v>389</v>
      </c>
      <c r="T413" s="25">
        <v>4</v>
      </c>
      <c r="U413" s="25">
        <v>478</v>
      </c>
      <c r="V413" s="25">
        <v>133</v>
      </c>
      <c r="W413" s="25">
        <v>345</v>
      </c>
      <c r="X413" s="25">
        <f>VLOOKUP(C413,'HERD Expenditures, 2007-2016'!$C$2:$N$630,8,FALSE)</f>
        <v>19722</v>
      </c>
      <c r="Y413" s="25">
        <f>VLOOKUP(C413,'HERD Expenditures, 2007-2016'!$C$2:$N$630,9,FALSE)</f>
        <v>18145</v>
      </c>
      <c r="Z413" s="25">
        <f>VLOOKUP(C413,'HERD Expenditures, 2007-2016'!$C$2:$N$630,10,FALSE)</f>
        <v>14648</v>
      </c>
      <c r="AA413" s="25">
        <f>VLOOKUP(C413,'HERD Expenditures, 2007-2016'!$C$2:$N$630,11,FALSE)</f>
        <v>15564</v>
      </c>
      <c r="AB413" s="25">
        <f>VLOOKUP(C413,'HERD Expenditures, 2007-2016'!$C$2:$N$630,12,FALSE)</f>
        <v>15715</v>
      </c>
      <c r="AC413" s="45">
        <f t="shared" si="7"/>
        <v>2.5939849624060152</v>
      </c>
      <c r="AD413" s="21">
        <v>2241972</v>
      </c>
      <c r="AE413" s="21">
        <v>3692490</v>
      </c>
    </row>
    <row r="414" spans="1:31" x14ac:dyDescent="0.25">
      <c r="A414" s="25" t="s">
        <v>271</v>
      </c>
      <c r="B414" s="25" t="s">
        <v>5</v>
      </c>
      <c r="C414" s="25" t="s">
        <v>555</v>
      </c>
      <c r="D414" s="25" t="s">
        <v>772</v>
      </c>
      <c r="E414" s="25">
        <v>1778</v>
      </c>
      <c r="F414" s="25">
        <v>608</v>
      </c>
      <c r="G414" s="25">
        <v>1170</v>
      </c>
      <c r="H414" s="25">
        <v>109</v>
      </c>
      <c r="I414" s="25">
        <v>1667</v>
      </c>
      <c r="J414" s="25">
        <v>590</v>
      </c>
      <c r="K414" s="25">
        <v>1077</v>
      </c>
      <c r="L414" s="25">
        <v>108</v>
      </c>
      <c r="M414" s="25">
        <v>1667</v>
      </c>
      <c r="N414" s="25">
        <v>596</v>
      </c>
      <c r="O414" s="25">
        <v>1071</v>
      </c>
      <c r="P414" s="25">
        <v>111</v>
      </c>
      <c r="Q414" s="25">
        <v>1735</v>
      </c>
      <c r="R414" s="25">
        <v>613</v>
      </c>
      <c r="S414" s="25">
        <v>1122</v>
      </c>
      <c r="T414" s="25">
        <v>118</v>
      </c>
      <c r="U414" s="25">
        <v>1921</v>
      </c>
      <c r="V414" s="25">
        <v>535</v>
      </c>
      <c r="W414" s="25">
        <v>1386</v>
      </c>
      <c r="X414" s="25">
        <f>VLOOKUP(C414,'HERD Expenditures, 2007-2016'!$C$2:$N$630,8,FALSE)</f>
        <v>141619</v>
      </c>
      <c r="Y414" s="25">
        <f>VLOOKUP(C414,'HERD Expenditures, 2007-2016'!$C$2:$N$630,9,FALSE)</f>
        <v>137485</v>
      </c>
      <c r="Z414" s="25">
        <f>VLOOKUP(C414,'HERD Expenditures, 2007-2016'!$C$2:$N$630,10,FALSE)</f>
        <v>139126</v>
      </c>
      <c r="AA414" s="25">
        <f>VLOOKUP(C414,'HERD Expenditures, 2007-2016'!$C$2:$N$630,11,FALSE)</f>
        <v>145009</v>
      </c>
      <c r="AB414" s="25">
        <f>VLOOKUP(C414,'HERD Expenditures, 2007-2016'!$C$2:$N$630,12,FALSE)</f>
        <v>150694</v>
      </c>
      <c r="AC414" s="45">
        <f t="shared" si="7"/>
        <v>2.5906542056074766</v>
      </c>
      <c r="AD414" s="21">
        <v>158021</v>
      </c>
      <c r="AE414" s="21">
        <v>7777990</v>
      </c>
    </row>
    <row r="415" spans="1:31" x14ac:dyDescent="0.25">
      <c r="A415" s="25" t="s">
        <v>45</v>
      </c>
      <c r="B415" s="25" t="s">
        <v>2</v>
      </c>
      <c r="C415" s="25" t="s">
        <v>585</v>
      </c>
      <c r="D415" s="25" t="s">
        <v>739</v>
      </c>
      <c r="E415" s="25">
        <v>2339</v>
      </c>
      <c r="F415" s="25">
        <v>538</v>
      </c>
      <c r="G415" s="25">
        <v>1801</v>
      </c>
      <c r="H415" s="25">
        <v>145</v>
      </c>
      <c r="I415" s="25">
        <v>2321</v>
      </c>
      <c r="J415" s="25">
        <v>534</v>
      </c>
      <c r="K415" s="25">
        <v>1787</v>
      </c>
      <c r="L415" s="25">
        <v>145</v>
      </c>
      <c r="M415" s="25">
        <v>3120</v>
      </c>
      <c r="N415" s="25">
        <v>869</v>
      </c>
      <c r="O415" s="25">
        <v>2251</v>
      </c>
      <c r="P415" s="25">
        <v>196</v>
      </c>
      <c r="Q415" s="25">
        <v>3064</v>
      </c>
      <c r="R415" s="25">
        <v>859</v>
      </c>
      <c r="S415" s="25">
        <v>2205</v>
      </c>
      <c r="T415" s="25">
        <v>188</v>
      </c>
      <c r="U415" s="25">
        <v>3022</v>
      </c>
      <c r="V415" s="25">
        <v>842</v>
      </c>
      <c r="W415" s="25">
        <v>2180</v>
      </c>
      <c r="X415" s="25">
        <f>VLOOKUP(C415,'HERD Expenditures, 2007-2016'!$C$2:$N$630,8,FALSE)</f>
        <v>431090</v>
      </c>
      <c r="Y415" s="25">
        <f>VLOOKUP(C415,'HERD Expenditures, 2007-2016'!$C$2:$N$630,9,FALSE)</f>
        <v>425788</v>
      </c>
      <c r="Z415" s="25">
        <f>VLOOKUP(C415,'HERD Expenditures, 2007-2016'!$C$2:$N$630,10,FALSE)</f>
        <v>419011</v>
      </c>
      <c r="AA415" s="25">
        <f>VLOOKUP(C415,'HERD Expenditures, 2007-2016'!$C$2:$N$630,11,FALSE)</f>
        <v>401527</v>
      </c>
      <c r="AB415" s="25">
        <f>VLOOKUP(C415,'HERD Expenditures, 2007-2016'!$C$2:$N$630,12,FALSE)</f>
        <v>405655</v>
      </c>
      <c r="AC415" s="45">
        <f t="shared" si="7"/>
        <v>2.5890736342042757</v>
      </c>
      <c r="AD415" s="21">
        <v>52435</v>
      </c>
      <c r="AE415" s="21">
        <v>2442316</v>
      </c>
    </row>
    <row r="416" spans="1:31" x14ac:dyDescent="0.25">
      <c r="A416" s="25" t="s">
        <v>25</v>
      </c>
      <c r="B416" s="25" t="s">
        <v>5</v>
      </c>
      <c r="C416" s="25" t="s">
        <v>634</v>
      </c>
      <c r="D416" s="25" t="s">
        <v>710</v>
      </c>
      <c r="E416" s="25">
        <v>6170</v>
      </c>
      <c r="F416" s="25">
        <v>1545</v>
      </c>
      <c r="G416" s="25">
        <v>4625</v>
      </c>
      <c r="H416" s="25">
        <v>451</v>
      </c>
      <c r="I416" s="25">
        <v>5482</v>
      </c>
      <c r="J416" s="25">
        <v>1523</v>
      </c>
      <c r="K416" s="25">
        <v>3959</v>
      </c>
      <c r="L416" s="25">
        <v>380</v>
      </c>
      <c r="M416" s="25">
        <v>5434</v>
      </c>
      <c r="N416" s="25">
        <v>1534</v>
      </c>
      <c r="O416" s="25">
        <v>3900</v>
      </c>
      <c r="P416" s="25">
        <v>386</v>
      </c>
      <c r="Q416" s="25">
        <v>5514</v>
      </c>
      <c r="R416" s="25">
        <v>1541</v>
      </c>
      <c r="S416" s="25">
        <v>3973</v>
      </c>
      <c r="T416" s="25">
        <v>423</v>
      </c>
      <c r="U416" s="25">
        <v>5576</v>
      </c>
      <c r="V416" s="25">
        <v>1558</v>
      </c>
      <c r="W416" s="25">
        <v>4018</v>
      </c>
      <c r="X416" s="25">
        <f>VLOOKUP(C416,'HERD Expenditures, 2007-2016'!$C$2:$N$630,8,FALSE)</f>
        <v>360776</v>
      </c>
      <c r="Y416" s="25">
        <f>VLOOKUP(C416,'HERD Expenditures, 2007-2016'!$C$2:$N$630,9,FALSE)</f>
        <v>339764</v>
      </c>
      <c r="Z416" s="25">
        <f>VLOOKUP(C416,'HERD Expenditures, 2007-2016'!$C$2:$N$630,10,FALSE)</f>
        <v>328239</v>
      </c>
      <c r="AA416" s="25">
        <f>VLOOKUP(C416,'HERD Expenditures, 2007-2016'!$C$2:$N$630,11,FALSE)</f>
        <v>331705</v>
      </c>
      <c r="AB416" s="25">
        <f>VLOOKUP(C416,'HERD Expenditures, 2007-2016'!$C$2:$N$630,12,FALSE)</f>
        <v>349661</v>
      </c>
      <c r="AC416" s="45">
        <f t="shared" si="7"/>
        <v>2.5789473684210527</v>
      </c>
      <c r="AD416" s="21">
        <v>797655</v>
      </c>
      <c r="AE416" s="21">
        <v>2507205</v>
      </c>
    </row>
    <row r="417" spans="1:31" hidden="1" x14ac:dyDescent="0.25">
      <c r="A417" s="25" t="s">
        <v>10</v>
      </c>
      <c r="B417" s="25" t="s">
        <v>5</v>
      </c>
      <c r="C417" s="25" t="s">
        <v>300</v>
      </c>
      <c r="D417" s="25" t="s">
        <v>871</v>
      </c>
      <c r="E417" s="25">
        <v>250</v>
      </c>
      <c r="F417" s="25">
        <v>75</v>
      </c>
      <c r="G417" s="25">
        <v>175</v>
      </c>
      <c r="H417" s="25">
        <v>0</v>
      </c>
      <c r="I417" s="25">
        <v>253</v>
      </c>
      <c r="J417" s="25">
        <v>73</v>
      </c>
      <c r="K417" s="25">
        <v>180</v>
      </c>
      <c r="L417" s="25">
        <v>0</v>
      </c>
      <c r="M417" s="25">
        <v>253</v>
      </c>
      <c r="N417" s="25">
        <v>73</v>
      </c>
      <c r="O417" s="25">
        <v>180</v>
      </c>
      <c r="P417" s="25">
        <v>0</v>
      </c>
      <c r="Q417" s="25">
        <v>121</v>
      </c>
      <c r="R417" s="25">
        <v>3</v>
      </c>
      <c r="S417" s="25">
        <v>118</v>
      </c>
      <c r="T417" s="25">
        <v>4</v>
      </c>
      <c r="U417" s="25">
        <v>204</v>
      </c>
      <c r="V417" s="25">
        <v>58</v>
      </c>
      <c r="W417" s="25">
        <v>146</v>
      </c>
      <c r="X417" s="25">
        <f>VLOOKUP(C417,'HERD Expenditures, 2007-2016'!$C$2:$N$630,8,FALSE)</f>
        <v>5576</v>
      </c>
      <c r="Y417" s="25">
        <f>VLOOKUP(C417,'HERD Expenditures, 2007-2016'!$C$2:$N$630,9,FALSE)</f>
        <v>4392</v>
      </c>
      <c r="Z417" s="25">
        <f>VLOOKUP(C417,'HERD Expenditures, 2007-2016'!$C$2:$N$630,10,FALSE)</f>
        <v>3919</v>
      </c>
      <c r="AA417" s="25">
        <f>VLOOKUP(C417,'HERD Expenditures, 2007-2016'!$C$2:$N$630,11,FALSE)</f>
        <v>3446</v>
      </c>
      <c r="AB417" s="25">
        <f>VLOOKUP(C417,'HERD Expenditures, 2007-2016'!$C$2:$N$630,12,FALSE)</f>
        <v>2973</v>
      </c>
      <c r="AC417" s="45">
        <f t="shared" si="7"/>
        <v>2.5172413793103448</v>
      </c>
      <c r="AD417" s="21">
        <v>2563343</v>
      </c>
      <c r="AE417" s="21">
        <v>5306896</v>
      </c>
    </row>
    <row r="418" spans="1:31" hidden="1" x14ac:dyDescent="0.25">
      <c r="A418" s="25" t="s">
        <v>35</v>
      </c>
      <c r="B418" s="25" t="s">
        <v>5</v>
      </c>
      <c r="C418" s="25" t="s">
        <v>316</v>
      </c>
      <c r="D418" s="25" t="s">
        <v>717</v>
      </c>
      <c r="E418" s="25">
        <v>278</v>
      </c>
      <c r="F418" s="25">
        <v>116</v>
      </c>
      <c r="G418" s="25">
        <v>162</v>
      </c>
      <c r="H418" s="25">
        <v>8</v>
      </c>
      <c r="I418" s="25">
        <v>219</v>
      </c>
      <c r="J418" s="25">
        <v>86</v>
      </c>
      <c r="K418" s="25">
        <v>133</v>
      </c>
      <c r="L418" s="25">
        <v>2</v>
      </c>
      <c r="M418" s="25">
        <v>246</v>
      </c>
      <c r="N418" s="25">
        <v>65</v>
      </c>
      <c r="O418" s="25">
        <v>181</v>
      </c>
      <c r="P418" s="25">
        <v>8</v>
      </c>
      <c r="Q418" s="25">
        <v>249</v>
      </c>
      <c r="R418" s="25">
        <v>60</v>
      </c>
      <c r="S418" s="25">
        <v>189</v>
      </c>
      <c r="T418" s="25">
        <v>8</v>
      </c>
      <c r="U418" s="25">
        <v>228</v>
      </c>
      <c r="V418" s="25">
        <v>65</v>
      </c>
      <c r="W418" s="25">
        <v>163</v>
      </c>
      <c r="X418" s="25">
        <f>VLOOKUP(C418,'HERD Expenditures, 2007-2016'!$C$2:$N$630,8,FALSE)</f>
        <v>26992</v>
      </c>
      <c r="Y418" s="25">
        <f>VLOOKUP(C418,'HERD Expenditures, 2007-2016'!$C$2:$N$630,9,FALSE)</f>
        <v>25807</v>
      </c>
      <c r="Z418" s="25">
        <f>VLOOKUP(C418,'HERD Expenditures, 2007-2016'!$C$2:$N$630,10,FALSE)</f>
        <v>18915</v>
      </c>
      <c r="AA418" s="25">
        <f>VLOOKUP(C418,'HERD Expenditures, 2007-2016'!$C$2:$N$630,11,FALSE)</f>
        <v>19051</v>
      </c>
      <c r="AB418" s="25">
        <f>VLOOKUP(C418,'HERD Expenditures, 2007-2016'!$C$2:$N$630,12,FALSE)</f>
        <v>18780</v>
      </c>
      <c r="AC418" s="45">
        <f t="shared" si="7"/>
        <v>2.5076923076923077</v>
      </c>
      <c r="AD418" s="21">
        <v>117246</v>
      </c>
      <c r="AE418" s="21">
        <v>3725280</v>
      </c>
    </row>
    <row r="419" spans="1:31" x14ac:dyDescent="0.25">
      <c r="A419" s="25" t="s">
        <v>27</v>
      </c>
      <c r="B419" s="25" t="s">
        <v>5</v>
      </c>
      <c r="C419" s="25" t="s">
        <v>580</v>
      </c>
      <c r="D419" s="25" t="s">
        <v>744</v>
      </c>
      <c r="E419" s="25">
        <v>2647</v>
      </c>
      <c r="F419" s="25">
        <v>383</v>
      </c>
      <c r="G419" s="25">
        <v>2264</v>
      </c>
      <c r="H419" s="25">
        <v>244</v>
      </c>
      <c r="I419" s="25">
        <v>2550</v>
      </c>
      <c r="J419" s="25">
        <v>437</v>
      </c>
      <c r="K419" s="25">
        <v>2113</v>
      </c>
      <c r="L419" s="25">
        <v>217</v>
      </c>
      <c r="M419" s="25">
        <v>2586</v>
      </c>
      <c r="N419" s="25">
        <v>398</v>
      </c>
      <c r="O419" s="25">
        <v>2188</v>
      </c>
      <c r="P419" s="25">
        <v>219</v>
      </c>
      <c r="Q419" s="25">
        <v>2680</v>
      </c>
      <c r="R419" s="25">
        <v>735</v>
      </c>
      <c r="S419" s="25">
        <v>1945</v>
      </c>
      <c r="T419" s="25">
        <v>219</v>
      </c>
      <c r="U419" s="25">
        <v>2695</v>
      </c>
      <c r="V419" s="25">
        <v>771</v>
      </c>
      <c r="W419" s="25">
        <v>1924</v>
      </c>
      <c r="X419" s="25">
        <f>VLOOKUP(C419,'HERD Expenditures, 2007-2016'!$C$2:$N$630,8,FALSE)</f>
        <v>135494</v>
      </c>
      <c r="Y419" s="25">
        <f>VLOOKUP(C419,'HERD Expenditures, 2007-2016'!$C$2:$N$630,9,FALSE)</f>
        <v>132617</v>
      </c>
      <c r="Z419" s="25">
        <f>VLOOKUP(C419,'HERD Expenditures, 2007-2016'!$C$2:$N$630,10,FALSE)</f>
        <v>133558</v>
      </c>
      <c r="AA419" s="25">
        <f>VLOOKUP(C419,'HERD Expenditures, 2007-2016'!$C$2:$N$630,11,FALSE)</f>
        <v>144511</v>
      </c>
      <c r="AB419" s="25">
        <f>VLOOKUP(C419,'HERD Expenditures, 2007-2016'!$C$2:$N$630,12,FALSE)</f>
        <v>152233</v>
      </c>
      <c r="AC419" s="45">
        <f t="shared" si="7"/>
        <v>2.4954604409857328</v>
      </c>
      <c r="AD419" s="21">
        <v>5456991</v>
      </c>
      <c r="AE419" s="21">
        <v>14325377</v>
      </c>
    </row>
    <row r="420" spans="1:31" x14ac:dyDescent="0.25">
      <c r="A420" s="25" t="s">
        <v>103</v>
      </c>
      <c r="B420" s="25" t="s">
        <v>5</v>
      </c>
      <c r="C420" s="25" t="s">
        <v>660</v>
      </c>
      <c r="D420" s="25" t="s">
        <v>698</v>
      </c>
      <c r="E420" s="25">
        <v>5198</v>
      </c>
      <c r="F420" s="25">
        <v>887</v>
      </c>
      <c r="G420" s="25">
        <v>4311</v>
      </c>
      <c r="H420" s="25">
        <v>396</v>
      </c>
      <c r="I420" s="25">
        <v>4706</v>
      </c>
      <c r="J420" s="25">
        <v>887</v>
      </c>
      <c r="K420" s="25">
        <v>3819</v>
      </c>
      <c r="L420" s="25">
        <v>335</v>
      </c>
      <c r="M420" s="25">
        <v>4695</v>
      </c>
      <c r="N420" s="25">
        <v>902</v>
      </c>
      <c r="O420" s="25">
        <v>3793</v>
      </c>
      <c r="P420" s="25">
        <v>327</v>
      </c>
      <c r="Q420" s="25">
        <v>5989</v>
      </c>
      <c r="R420" s="25">
        <v>1387</v>
      </c>
      <c r="S420" s="25">
        <v>4602</v>
      </c>
      <c r="T420" s="25">
        <v>413</v>
      </c>
      <c r="U420" s="25">
        <v>9193</v>
      </c>
      <c r="V420" s="25">
        <v>2635</v>
      </c>
      <c r="W420" s="25">
        <v>6558</v>
      </c>
      <c r="X420" s="25">
        <f>VLOOKUP(C420,'HERD Expenditures, 2007-2016'!$C$2:$N$630,8,FALSE)</f>
        <v>375919</v>
      </c>
      <c r="Y420" s="25">
        <f>VLOOKUP(C420,'HERD Expenditures, 2007-2016'!$C$2:$N$630,9,FALSE)</f>
        <v>313238</v>
      </c>
      <c r="Z420" s="25">
        <f>VLOOKUP(C420,'HERD Expenditures, 2007-2016'!$C$2:$N$630,10,FALSE)</f>
        <v>307978</v>
      </c>
      <c r="AA420" s="25">
        <f>VLOOKUP(C420,'HERD Expenditures, 2007-2016'!$C$2:$N$630,11,FALSE)</f>
        <v>317219</v>
      </c>
      <c r="AB420" s="25">
        <f>VLOOKUP(C420,'HERD Expenditures, 2007-2016'!$C$2:$N$630,12,FALSE)</f>
        <v>331862</v>
      </c>
      <c r="AC420" s="45">
        <f t="shared" si="7"/>
        <v>2.4888045540796964</v>
      </c>
      <c r="AD420" s="21">
        <v>8123112</v>
      </c>
      <c r="AE420" s="21">
        <v>3558619</v>
      </c>
    </row>
    <row r="421" spans="1:31" hidden="1" x14ac:dyDescent="0.25">
      <c r="A421" s="25" t="s">
        <v>167</v>
      </c>
      <c r="B421" s="25" t="s">
        <v>5</v>
      </c>
      <c r="C421" s="25" t="s">
        <v>388</v>
      </c>
      <c r="D421" s="25" t="s">
        <v>774</v>
      </c>
      <c r="E421" s="25">
        <v>429</v>
      </c>
      <c r="F421" s="25">
        <v>130</v>
      </c>
      <c r="G421" s="25">
        <v>299</v>
      </c>
      <c r="H421" s="25">
        <v>24</v>
      </c>
      <c r="I421" s="25">
        <v>392</v>
      </c>
      <c r="J421" s="25">
        <v>98</v>
      </c>
      <c r="K421" s="25">
        <v>294</v>
      </c>
      <c r="L421" s="25">
        <v>17</v>
      </c>
      <c r="M421" s="25">
        <v>362</v>
      </c>
      <c r="N421" s="25">
        <v>98</v>
      </c>
      <c r="O421" s="25">
        <v>264</v>
      </c>
      <c r="P421" s="25">
        <v>14</v>
      </c>
      <c r="Q421" s="25">
        <v>354</v>
      </c>
      <c r="R421" s="25">
        <v>117</v>
      </c>
      <c r="S421" s="25">
        <v>237</v>
      </c>
      <c r="T421" s="25">
        <v>15</v>
      </c>
      <c r="U421" s="25">
        <v>376</v>
      </c>
      <c r="V421" s="25">
        <v>109</v>
      </c>
      <c r="W421" s="25">
        <v>267</v>
      </c>
      <c r="X421" s="25">
        <f>VLOOKUP(C421,'HERD Expenditures, 2007-2016'!$C$2:$N$630,8,FALSE)</f>
        <v>33056</v>
      </c>
      <c r="Y421" s="25">
        <f>VLOOKUP(C421,'HERD Expenditures, 2007-2016'!$C$2:$N$630,9,FALSE)</f>
        <v>27695</v>
      </c>
      <c r="Z421" s="25">
        <f>VLOOKUP(C421,'HERD Expenditures, 2007-2016'!$C$2:$N$630,10,FALSE)</f>
        <v>23778</v>
      </c>
      <c r="AA421" s="25">
        <f>VLOOKUP(C421,'HERD Expenditures, 2007-2016'!$C$2:$N$630,11,FALSE)</f>
        <v>22103</v>
      </c>
      <c r="AB421" s="25">
        <f>VLOOKUP(C421,'HERD Expenditures, 2007-2016'!$C$2:$N$630,12,FALSE)</f>
        <v>29422</v>
      </c>
      <c r="AC421" s="45">
        <f t="shared" si="7"/>
        <v>2.4495412844036699</v>
      </c>
      <c r="AD421" s="21">
        <v>91548</v>
      </c>
      <c r="AE421" s="21">
        <v>10239710</v>
      </c>
    </row>
    <row r="422" spans="1:31" hidden="1" x14ac:dyDescent="0.25">
      <c r="A422" s="25" t="s">
        <v>16</v>
      </c>
      <c r="B422" s="25" t="s">
        <v>5</v>
      </c>
      <c r="C422" s="25" t="s">
        <v>278</v>
      </c>
      <c r="D422" s="25" t="s">
        <v>880</v>
      </c>
      <c r="E422" s="25">
        <v>213</v>
      </c>
      <c r="F422" s="25">
        <v>57</v>
      </c>
      <c r="G422" s="25">
        <v>156</v>
      </c>
      <c r="H422" s="25">
        <v>1</v>
      </c>
      <c r="I422" s="25">
        <v>235</v>
      </c>
      <c r="J422" s="25">
        <v>62</v>
      </c>
      <c r="K422" s="25">
        <v>173</v>
      </c>
      <c r="L422" s="25">
        <v>1</v>
      </c>
      <c r="M422" s="25">
        <v>253</v>
      </c>
      <c r="N422" s="25">
        <v>72</v>
      </c>
      <c r="O422" s="25">
        <v>181</v>
      </c>
      <c r="P422" s="25">
        <v>1</v>
      </c>
      <c r="Q422" s="25">
        <v>200</v>
      </c>
      <c r="R422" s="25">
        <v>56</v>
      </c>
      <c r="S422" s="25">
        <v>144</v>
      </c>
      <c r="T422" s="25">
        <v>3</v>
      </c>
      <c r="U422" s="25">
        <v>169</v>
      </c>
      <c r="V422" s="25">
        <v>49</v>
      </c>
      <c r="W422" s="25">
        <v>120</v>
      </c>
      <c r="X422" s="25">
        <f>VLOOKUP(C422,'HERD Expenditures, 2007-2016'!$C$2:$N$630,8,FALSE)</f>
        <v>4438</v>
      </c>
      <c r="Y422" s="25">
        <f>VLOOKUP(C422,'HERD Expenditures, 2007-2016'!$C$2:$N$630,9,FALSE)</f>
        <v>3051</v>
      </c>
      <c r="Z422" s="25">
        <f>VLOOKUP(C422,'HERD Expenditures, 2007-2016'!$C$2:$N$630,10,FALSE)</f>
        <v>4289</v>
      </c>
      <c r="AA422" s="25">
        <f>VLOOKUP(C422,'HERD Expenditures, 2007-2016'!$C$2:$N$630,11,FALSE)</f>
        <v>3878</v>
      </c>
      <c r="AB422" s="25">
        <f>VLOOKUP(C422,'HERD Expenditures, 2007-2016'!$C$2:$N$630,12,FALSE)</f>
        <v>3146</v>
      </c>
      <c r="AC422" s="45">
        <f t="shared" si="7"/>
        <v>2.4489795918367347</v>
      </c>
      <c r="AD422" s="21">
        <v>95485</v>
      </c>
      <c r="AE422" s="21">
        <v>10239710</v>
      </c>
    </row>
    <row r="423" spans="1:31" x14ac:dyDescent="0.25">
      <c r="A423" s="25" t="s">
        <v>27</v>
      </c>
      <c r="B423" s="25" t="s">
        <v>5</v>
      </c>
      <c r="C423" s="25" t="s">
        <v>617</v>
      </c>
      <c r="D423" s="25" t="s">
        <v>700</v>
      </c>
      <c r="E423" s="25">
        <v>4752</v>
      </c>
      <c r="F423" s="25">
        <v>712</v>
      </c>
      <c r="G423" s="25">
        <v>4040</v>
      </c>
      <c r="H423" s="25">
        <v>490</v>
      </c>
      <c r="I423" s="25">
        <v>4742</v>
      </c>
      <c r="J423" s="25">
        <v>825</v>
      </c>
      <c r="K423" s="25">
        <v>3917</v>
      </c>
      <c r="L423" s="25">
        <v>470</v>
      </c>
      <c r="M423" s="25">
        <v>4560</v>
      </c>
      <c r="N423" s="25">
        <v>722</v>
      </c>
      <c r="O423" s="25">
        <v>3838</v>
      </c>
      <c r="P423" s="25">
        <v>454</v>
      </c>
      <c r="Q423" s="25">
        <v>4511</v>
      </c>
      <c r="R423" s="25">
        <v>1149</v>
      </c>
      <c r="S423" s="25">
        <v>3362</v>
      </c>
      <c r="T423" s="25">
        <v>454</v>
      </c>
      <c r="U423" s="25">
        <v>4551</v>
      </c>
      <c r="V423" s="25">
        <v>1326</v>
      </c>
      <c r="W423" s="25">
        <v>3225</v>
      </c>
      <c r="X423" s="25">
        <f>VLOOKUP(C423,'HERD Expenditures, 2007-2016'!$C$2:$N$630,8,FALSE)</f>
        <v>350030</v>
      </c>
      <c r="Y423" s="25">
        <f>VLOOKUP(C423,'HERD Expenditures, 2007-2016'!$C$2:$N$630,9,FALSE)</f>
        <v>347773</v>
      </c>
      <c r="Z423" s="25">
        <f>VLOOKUP(C423,'HERD Expenditures, 2007-2016'!$C$2:$N$630,10,FALSE)</f>
        <v>340056</v>
      </c>
      <c r="AA423" s="25">
        <f>VLOOKUP(C423,'HERD Expenditures, 2007-2016'!$C$2:$N$630,11,FALSE)</f>
        <v>329798</v>
      </c>
      <c r="AB423" s="25">
        <f>VLOOKUP(C423,'HERD Expenditures, 2007-2016'!$C$2:$N$630,12,FALSE)</f>
        <v>345319</v>
      </c>
      <c r="AC423" s="45">
        <f t="shared" si="7"/>
        <v>2.432126696832579</v>
      </c>
      <c r="AD423" s="21">
        <v>523449</v>
      </c>
      <c r="AE423" s="21">
        <v>3198718</v>
      </c>
    </row>
    <row r="424" spans="1:31" hidden="1" x14ac:dyDescent="0.25">
      <c r="A424" s="25" t="s">
        <v>32</v>
      </c>
      <c r="B424" s="25" t="s">
        <v>5</v>
      </c>
      <c r="C424" s="25" t="s">
        <v>299</v>
      </c>
      <c r="D424" s="25" t="s">
        <v>868</v>
      </c>
      <c r="E424" s="25">
        <v>157</v>
      </c>
      <c r="F424" s="25">
        <v>26</v>
      </c>
      <c r="G424" s="25">
        <v>131</v>
      </c>
      <c r="H424" s="25">
        <v>6</v>
      </c>
      <c r="I424" s="25">
        <v>195</v>
      </c>
      <c r="J424" s="25">
        <v>44</v>
      </c>
      <c r="K424" s="25">
        <v>151</v>
      </c>
      <c r="L424" s="25">
        <v>5</v>
      </c>
      <c r="M424" s="25">
        <v>210</v>
      </c>
      <c r="N424" s="25">
        <v>40</v>
      </c>
      <c r="O424" s="25">
        <v>170</v>
      </c>
      <c r="P424" s="25">
        <v>1</v>
      </c>
      <c r="Q424" s="25">
        <v>190</v>
      </c>
      <c r="R424" s="25">
        <v>66</v>
      </c>
      <c r="S424" s="25">
        <v>124</v>
      </c>
      <c r="T424" s="25">
        <v>3</v>
      </c>
      <c r="U424" s="25">
        <v>202</v>
      </c>
      <c r="V424" s="25">
        <v>59</v>
      </c>
      <c r="W424" s="25">
        <v>143</v>
      </c>
      <c r="X424" s="25">
        <f>VLOOKUP(C424,'HERD Expenditures, 2007-2016'!$C$2:$N$630,8,FALSE)</f>
        <v>4349</v>
      </c>
      <c r="Y424" s="25">
        <f>VLOOKUP(C424,'HERD Expenditures, 2007-2016'!$C$2:$N$630,9,FALSE)</f>
        <v>4608</v>
      </c>
      <c r="Z424" s="25">
        <f>VLOOKUP(C424,'HERD Expenditures, 2007-2016'!$C$2:$N$630,10,FALSE)</f>
        <v>3996</v>
      </c>
      <c r="AA424" s="25">
        <f>VLOOKUP(C424,'HERD Expenditures, 2007-2016'!$C$2:$N$630,11,FALSE)</f>
        <v>3086</v>
      </c>
      <c r="AB424" s="25">
        <f>VLOOKUP(C424,'HERD Expenditures, 2007-2016'!$C$2:$N$630,12,FALSE)</f>
        <v>3266</v>
      </c>
      <c r="AC424" s="45">
        <f t="shared" si="7"/>
        <v>2.4237288135593222</v>
      </c>
      <c r="AD424" s="21">
        <v>8123112</v>
      </c>
      <c r="AE424" s="21">
        <v>7998994</v>
      </c>
    </row>
    <row r="425" spans="1:31" hidden="1" x14ac:dyDescent="0.25">
      <c r="A425" s="25" t="s">
        <v>23</v>
      </c>
      <c r="B425" s="25" t="s">
        <v>2</v>
      </c>
      <c r="C425" s="25" t="s">
        <v>357</v>
      </c>
      <c r="D425" s="25" t="s">
        <v>716</v>
      </c>
      <c r="E425" s="25">
        <v>683</v>
      </c>
      <c r="F425" s="25">
        <v>153</v>
      </c>
      <c r="G425" s="25">
        <v>530</v>
      </c>
      <c r="H425" s="25">
        <v>38</v>
      </c>
      <c r="I425" s="25">
        <v>600</v>
      </c>
      <c r="J425" s="25">
        <v>141</v>
      </c>
      <c r="K425" s="25">
        <v>459</v>
      </c>
      <c r="L425" s="25">
        <v>32</v>
      </c>
      <c r="M425" s="25">
        <v>539</v>
      </c>
      <c r="N425" s="25">
        <v>137</v>
      </c>
      <c r="O425" s="25">
        <v>402</v>
      </c>
      <c r="P425" s="25">
        <v>31</v>
      </c>
      <c r="Q425" s="25">
        <v>533</v>
      </c>
      <c r="R425" s="25">
        <v>125</v>
      </c>
      <c r="S425" s="25">
        <v>408</v>
      </c>
      <c r="T425" s="25">
        <v>32</v>
      </c>
      <c r="U425" s="25">
        <v>303</v>
      </c>
      <c r="V425" s="25">
        <v>89</v>
      </c>
      <c r="W425" s="25">
        <v>214</v>
      </c>
      <c r="X425" s="25">
        <f>VLOOKUP(C425,'HERD Expenditures, 2007-2016'!$C$2:$N$630,8,FALSE)</f>
        <v>23277</v>
      </c>
      <c r="Y425" s="25">
        <f>VLOOKUP(C425,'HERD Expenditures, 2007-2016'!$C$2:$N$630,9,FALSE)</f>
        <v>20243</v>
      </c>
      <c r="Z425" s="25">
        <f>VLOOKUP(C425,'HERD Expenditures, 2007-2016'!$C$2:$N$630,10,FALSE)</f>
        <v>17908</v>
      </c>
      <c r="AA425" s="25">
        <f>VLOOKUP(C425,'HERD Expenditures, 2007-2016'!$C$2:$N$630,11,FALSE)</f>
        <v>17653</v>
      </c>
      <c r="AB425" s="25">
        <f>VLOOKUP(C425,'HERD Expenditures, 2007-2016'!$C$2:$N$630,12,FALSE)</f>
        <v>17311</v>
      </c>
      <c r="AC425" s="45">
        <f t="shared" si="7"/>
        <v>2.404494382022472</v>
      </c>
      <c r="AD425" s="21">
        <v>978967</v>
      </c>
      <c r="AE425" s="21">
        <v>1498727</v>
      </c>
    </row>
    <row r="426" spans="1:31" hidden="1" x14ac:dyDescent="0.25">
      <c r="A426" s="25" t="s">
        <v>23</v>
      </c>
      <c r="B426" s="25" t="s">
        <v>5</v>
      </c>
      <c r="C426" s="25" t="s">
        <v>433</v>
      </c>
      <c r="D426" s="25" t="s">
        <v>716</v>
      </c>
      <c r="E426" s="25">
        <v>489</v>
      </c>
      <c r="F426" s="25">
        <v>154</v>
      </c>
      <c r="G426" s="25">
        <v>335</v>
      </c>
      <c r="H426" s="25">
        <v>40</v>
      </c>
      <c r="I426" s="25">
        <v>475</v>
      </c>
      <c r="J426" s="25">
        <v>146</v>
      </c>
      <c r="K426" s="25">
        <v>329</v>
      </c>
      <c r="L426" s="25">
        <v>40</v>
      </c>
      <c r="M426" s="25">
        <v>510</v>
      </c>
      <c r="N426" s="25">
        <v>153</v>
      </c>
      <c r="O426" s="25">
        <v>357</v>
      </c>
      <c r="P426" s="25">
        <v>40</v>
      </c>
      <c r="Q426" s="25">
        <v>510</v>
      </c>
      <c r="R426" s="25">
        <v>151</v>
      </c>
      <c r="S426" s="25">
        <v>359</v>
      </c>
      <c r="T426" s="25">
        <v>40</v>
      </c>
      <c r="U426" s="25">
        <v>510</v>
      </c>
      <c r="V426" s="25">
        <v>150</v>
      </c>
      <c r="W426" s="25">
        <v>360</v>
      </c>
      <c r="X426" s="25">
        <f>VLOOKUP(C426,'HERD Expenditures, 2007-2016'!$C$2:$N$630,8,FALSE)</f>
        <v>41022</v>
      </c>
      <c r="Y426" s="25">
        <f>VLOOKUP(C426,'HERD Expenditures, 2007-2016'!$C$2:$N$630,9,FALSE)</f>
        <v>40059</v>
      </c>
      <c r="Z426" s="25">
        <f>VLOOKUP(C426,'HERD Expenditures, 2007-2016'!$C$2:$N$630,10,FALSE)</f>
        <v>38879</v>
      </c>
      <c r="AA426" s="25">
        <f>VLOOKUP(C426,'HERD Expenditures, 2007-2016'!$C$2:$N$630,11,FALSE)</f>
        <v>36368</v>
      </c>
      <c r="AB426" s="25">
        <f>VLOOKUP(C426,'HERD Expenditures, 2007-2016'!$C$2:$N$630,12,FALSE)</f>
        <v>37094</v>
      </c>
      <c r="AC426" s="45">
        <f t="shared" si="7"/>
        <v>2.4</v>
      </c>
      <c r="AD426" s="21">
        <v>8123112</v>
      </c>
      <c r="AE426" s="21">
        <v>7998994</v>
      </c>
    </row>
    <row r="427" spans="1:31" x14ac:dyDescent="0.25">
      <c r="A427" s="25" t="s">
        <v>23</v>
      </c>
      <c r="B427" s="25" t="s">
        <v>2</v>
      </c>
      <c r="C427" s="25" t="s">
        <v>583</v>
      </c>
      <c r="D427" s="25" t="s">
        <v>716</v>
      </c>
      <c r="E427" s="25">
        <v>2403</v>
      </c>
      <c r="F427" s="25">
        <v>713</v>
      </c>
      <c r="G427" s="25">
        <v>1690</v>
      </c>
      <c r="H427" s="25">
        <v>392</v>
      </c>
      <c r="I427" s="25">
        <v>2497</v>
      </c>
      <c r="J427" s="25">
        <v>766</v>
      </c>
      <c r="K427" s="25">
        <v>1731</v>
      </c>
      <c r="L427" s="25">
        <v>406</v>
      </c>
      <c r="M427" s="25">
        <v>2492</v>
      </c>
      <c r="N427" s="25">
        <v>766</v>
      </c>
      <c r="O427" s="25">
        <v>1726</v>
      </c>
      <c r="P427" s="25">
        <v>406</v>
      </c>
      <c r="Q427" s="25">
        <v>2774</v>
      </c>
      <c r="R427" s="25">
        <v>841</v>
      </c>
      <c r="S427" s="25">
        <v>1933</v>
      </c>
      <c r="T427" s="25">
        <v>427</v>
      </c>
      <c r="U427" s="25">
        <v>2917</v>
      </c>
      <c r="V427" s="25">
        <v>859</v>
      </c>
      <c r="W427" s="25">
        <v>2058</v>
      </c>
      <c r="X427" s="25">
        <f>VLOOKUP(C427,'HERD Expenditures, 2007-2016'!$C$2:$N$630,8,FALSE)</f>
        <v>400680</v>
      </c>
      <c r="Y427" s="25">
        <f>VLOOKUP(C427,'HERD Expenditures, 2007-2016'!$C$2:$N$630,9,FALSE)</f>
        <v>428654</v>
      </c>
      <c r="Z427" s="25">
        <f>VLOOKUP(C427,'HERD Expenditures, 2007-2016'!$C$2:$N$630,10,FALSE)</f>
        <v>463429</v>
      </c>
      <c r="AA427" s="25">
        <f>VLOOKUP(C427,'HERD Expenditures, 2007-2016'!$C$2:$N$630,11,FALSE)</f>
        <v>508353</v>
      </c>
      <c r="AB427" s="25">
        <f>VLOOKUP(C427,'HERD Expenditures, 2007-2016'!$C$2:$N$630,12,FALSE)</f>
        <v>540296</v>
      </c>
      <c r="AC427" s="45">
        <f t="shared" si="7"/>
        <v>2.3958090803259604</v>
      </c>
      <c r="AD427" s="21">
        <v>134579</v>
      </c>
      <c r="AE427" s="21">
        <v>10239710</v>
      </c>
    </row>
    <row r="428" spans="1:31" hidden="1" x14ac:dyDescent="0.25">
      <c r="A428" s="25" t="s">
        <v>50</v>
      </c>
      <c r="B428" s="25" t="s">
        <v>2</v>
      </c>
      <c r="C428" s="25" t="s">
        <v>413</v>
      </c>
      <c r="D428" s="25" t="s">
        <v>835</v>
      </c>
      <c r="E428" s="25">
        <v>101</v>
      </c>
      <c r="F428" s="25">
        <v>92</v>
      </c>
      <c r="G428" s="25">
        <v>9</v>
      </c>
      <c r="H428" s="25">
        <v>6</v>
      </c>
      <c r="I428" s="25">
        <v>110</v>
      </c>
      <c r="J428" s="25">
        <v>100</v>
      </c>
      <c r="K428" s="25">
        <v>10</v>
      </c>
      <c r="L428" s="25">
        <v>10</v>
      </c>
      <c r="M428" s="25">
        <v>309</v>
      </c>
      <c r="N428" s="25">
        <v>111</v>
      </c>
      <c r="O428" s="25">
        <v>198</v>
      </c>
      <c r="P428" s="25">
        <v>9</v>
      </c>
      <c r="Q428" s="25">
        <v>423</v>
      </c>
      <c r="R428" s="25">
        <v>72</v>
      </c>
      <c r="S428" s="25">
        <v>351</v>
      </c>
      <c r="T428" s="25">
        <v>21</v>
      </c>
      <c r="U428" s="25">
        <v>431</v>
      </c>
      <c r="V428" s="25">
        <v>127</v>
      </c>
      <c r="W428" s="25">
        <v>304</v>
      </c>
      <c r="X428" s="25">
        <f>VLOOKUP(C428,'HERD Expenditures, 2007-2016'!$C$2:$N$630,8,FALSE)</f>
        <v>17100</v>
      </c>
      <c r="Y428" s="25">
        <f>VLOOKUP(C428,'HERD Expenditures, 2007-2016'!$C$2:$N$630,9,FALSE)</f>
        <v>13298</v>
      </c>
      <c r="Z428" s="25">
        <f>VLOOKUP(C428,'HERD Expenditures, 2007-2016'!$C$2:$N$630,10,FALSE)</f>
        <v>14255</v>
      </c>
      <c r="AA428" s="25">
        <f>VLOOKUP(C428,'HERD Expenditures, 2007-2016'!$C$2:$N$630,11,FALSE)</f>
        <v>14282</v>
      </c>
      <c r="AB428" s="25">
        <f>VLOOKUP(C428,'HERD Expenditures, 2007-2016'!$C$2:$N$630,12,FALSE)</f>
        <v>18860</v>
      </c>
      <c r="AC428" s="45">
        <f t="shared" si="7"/>
        <v>2.393700787401575</v>
      </c>
      <c r="AD428" s="21">
        <v>1139580</v>
      </c>
      <c r="AE428" s="21">
        <v>2239817</v>
      </c>
    </row>
    <row r="429" spans="1:31" hidden="1" x14ac:dyDescent="0.25">
      <c r="A429" s="25" t="s">
        <v>19</v>
      </c>
      <c r="B429" s="25" t="s">
        <v>5</v>
      </c>
      <c r="C429" s="25" t="s">
        <v>313</v>
      </c>
      <c r="D429" s="25" t="s">
        <v>716</v>
      </c>
      <c r="E429" s="25">
        <v>244</v>
      </c>
      <c r="F429" s="25">
        <v>55</v>
      </c>
      <c r="G429" s="25">
        <v>189</v>
      </c>
      <c r="H429" s="25">
        <v>4</v>
      </c>
      <c r="I429" s="25">
        <v>265</v>
      </c>
      <c r="J429" s="25">
        <v>60</v>
      </c>
      <c r="K429" s="25">
        <v>205</v>
      </c>
      <c r="L429" s="25">
        <v>3</v>
      </c>
      <c r="M429" s="25">
        <v>261</v>
      </c>
      <c r="N429" s="25">
        <v>56</v>
      </c>
      <c r="O429" s="25">
        <v>205</v>
      </c>
      <c r="P429" s="25">
        <v>3</v>
      </c>
      <c r="Q429" s="25">
        <v>221</v>
      </c>
      <c r="R429" s="25">
        <v>63</v>
      </c>
      <c r="S429" s="25">
        <v>158</v>
      </c>
      <c r="T429" s="25">
        <v>3</v>
      </c>
      <c r="U429" s="25">
        <v>224</v>
      </c>
      <c r="V429" s="25">
        <v>67</v>
      </c>
      <c r="W429" s="25">
        <v>157</v>
      </c>
      <c r="X429" s="25">
        <f>VLOOKUP(C429,'HERD Expenditures, 2007-2016'!$C$2:$N$630,8,FALSE)</f>
        <v>5123</v>
      </c>
      <c r="Y429" s="25">
        <f>VLOOKUP(C429,'HERD Expenditures, 2007-2016'!$C$2:$N$630,9,FALSE)</f>
        <v>4568</v>
      </c>
      <c r="Z429" s="25">
        <f>VLOOKUP(C429,'HERD Expenditures, 2007-2016'!$C$2:$N$630,10,FALSE)</f>
        <v>4266</v>
      </c>
      <c r="AA429" s="25">
        <f>VLOOKUP(C429,'HERD Expenditures, 2007-2016'!$C$2:$N$630,11,FALSE)</f>
        <v>4274</v>
      </c>
      <c r="AB429" s="25">
        <f>VLOOKUP(C429,'HERD Expenditures, 2007-2016'!$C$2:$N$630,12,FALSE)</f>
        <v>6320</v>
      </c>
      <c r="AC429" s="45">
        <f t="shared" si="7"/>
        <v>2.3432835820895521</v>
      </c>
      <c r="AD429" s="21">
        <v>337264</v>
      </c>
      <c r="AE429" s="21">
        <v>1724973</v>
      </c>
    </row>
    <row r="430" spans="1:31" x14ac:dyDescent="0.25">
      <c r="A430" s="25" t="s">
        <v>32</v>
      </c>
      <c r="B430" s="25" t="s">
        <v>5</v>
      </c>
      <c r="C430" s="25" t="s">
        <v>481</v>
      </c>
      <c r="D430" s="25" t="s">
        <v>790</v>
      </c>
      <c r="E430" s="25">
        <v>1259</v>
      </c>
      <c r="F430" s="25">
        <v>190</v>
      </c>
      <c r="G430" s="25">
        <v>1069</v>
      </c>
      <c r="H430" s="25">
        <v>65</v>
      </c>
      <c r="I430" s="25">
        <v>890</v>
      </c>
      <c r="J430" s="25">
        <v>190</v>
      </c>
      <c r="K430" s="25">
        <v>700</v>
      </c>
      <c r="L430" s="25">
        <v>50</v>
      </c>
      <c r="M430" s="25">
        <v>890</v>
      </c>
      <c r="N430" s="25">
        <v>190</v>
      </c>
      <c r="O430" s="25">
        <v>700</v>
      </c>
      <c r="P430" s="25">
        <v>50</v>
      </c>
      <c r="Q430" s="25">
        <v>890</v>
      </c>
      <c r="R430" s="25">
        <v>190</v>
      </c>
      <c r="S430" s="25">
        <v>700</v>
      </c>
      <c r="T430" s="25">
        <v>54</v>
      </c>
      <c r="U430" s="25">
        <v>824</v>
      </c>
      <c r="V430" s="25">
        <v>247</v>
      </c>
      <c r="W430" s="25">
        <v>577</v>
      </c>
      <c r="X430" s="25">
        <f>VLOOKUP(C430,'HERD Expenditures, 2007-2016'!$C$2:$N$630,8,FALSE)</f>
        <v>57233</v>
      </c>
      <c r="Y430" s="25">
        <f>VLOOKUP(C430,'HERD Expenditures, 2007-2016'!$C$2:$N$630,9,FALSE)</f>
        <v>53626</v>
      </c>
      <c r="Z430" s="25">
        <f>VLOOKUP(C430,'HERD Expenditures, 2007-2016'!$C$2:$N$630,10,FALSE)</f>
        <v>47061</v>
      </c>
      <c r="AA430" s="25">
        <f>VLOOKUP(C430,'HERD Expenditures, 2007-2016'!$C$2:$N$630,11,FALSE)</f>
        <v>54949</v>
      </c>
      <c r="AB430" s="25">
        <f>VLOOKUP(C430,'HERD Expenditures, 2007-2016'!$C$2:$N$630,12,FALSE)</f>
        <v>59831</v>
      </c>
      <c r="AC430" s="45">
        <f t="shared" si="7"/>
        <v>2.3360323886639676</v>
      </c>
      <c r="AD430" s="21" t="e">
        <v>#N/A</v>
      </c>
      <c r="AE430" s="21">
        <v>500549</v>
      </c>
    </row>
    <row r="431" spans="1:31" hidden="1" x14ac:dyDescent="0.25">
      <c r="A431" s="25" t="s">
        <v>48</v>
      </c>
      <c r="B431" s="25" t="s">
        <v>5</v>
      </c>
      <c r="C431" s="25" t="s">
        <v>199</v>
      </c>
      <c r="D431" s="25" t="s">
        <v>901</v>
      </c>
      <c r="E431" s="25">
        <v>70</v>
      </c>
      <c r="F431" s="25">
        <v>55</v>
      </c>
      <c r="G431" s="25">
        <v>15</v>
      </c>
      <c r="H431" s="25">
        <v>15</v>
      </c>
      <c r="I431" s="25">
        <v>70</v>
      </c>
      <c r="J431" s="25">
        <v>55</v>
      </c>
      <c r="K431" s="25">
        <v>15</v>
      </c>
      <c r="L431" s="25">
        <v>15</v>
      </c>
      <c r="M431" s="25">
        <v>395</v>
      </c>
      <c r="N431" s="25">
        <v>56</v>
      </c>
      <c r="O431" s="25">
        <v>339</v>
      </c>
      <c r="P431" s="25">
        <v>15</v>
      </c>
      <c r="Q431" s="25">
        <v>100</v>
      </c>
      <c r="R431" s="25">
        <v>30</v>
      </c>
      <c r="S431" s="25">
        <v>70</v>
      </c>
      <c r="T431" s="25">
        <v>60</v>
      </c>
      <c r="U431" s="25">
        <v>100</v>
      </c>
      <c r="V431" s="25">
        <v>30</v>
      </c>
      <c r="W431" s="25">
        <v>70</v>
      </c>
      <c r="X431" s="25">
        <f>VLOOKUP(C431,'HERD Expenditures, 2007-2016'!$C$2:$N$630,8,FALSE)</f>
        <v>12909</v>
      </c>
      <c r="Y431" s="25">
        <f>VLOOKUP(C431,'HERD Expenditures, 2007-2016'!$C$2:$N$630,9,FALSE)</f>
        <v>12809</v>
      </c>
      <c r="Z431" s="25">
        <f>VLOOKUP(C431,'HERD Expenditures, 2007-2016'!$C$2:$N$630,10,FALSE)</f>
        <v>12709</v>
      </c>
      <c r="AA431" s="25">
        <f>VLOOKUP(C431,'HERD Expenditures, 2007-2016'!$C$2:$N$630,11,FALSE)</f>
        <v>12607</v>
      </c>
      <c r="AB431" s="25">
        <f>VLOOKUP(C431,'HERD Expenditures, 2007-2016'!$C$2:$N$630,12,FALSE)</f>
        <v>13076</v>
      </c>
      <c r="AC431" s="45">
        <f t="shared" si="7"/>
        <v>2.3333333333333335</v>
      </c>
      <c r="AD431" s="21">
        <v>1010970</v>
      </c>
      <c r="AE431" s="21">
        <v>14325377</v>
      </c>
    </row>
    <row r="432" spans="1:31" x14ac:dyDescent="0.25">
      <c r="A432" s="25" t="s">
        <v>14</v>
      </c>
      <c r="B432" s="25" t="s">
        <v>5</v>
      </c>
      <c r="C432" s="25" t="s">
        <v>488</v>
      </c>
      <c r="D432" s="25" t="s">
        <v>734</v>
      </c>
      <c r="E432" s="25">
        <v>62</v>
      </c>
      <c r="F432" s="25">
        <v>6</v>
      </c>
      <c r="G432" s="25">
        <v>56</v>
      </c>
      <c r="H432" s="25">
        <v>0</v>
      </c>
      <c r="I432" s="25">
        <v>57</v>
      </c>
      <c r="J432" s="25">
        <v>9</v>
      </c>
      <c r="K432" s="25">
        <v>48</v>
      </c>
      <c r="L432" s="25">
        <v>8</v>
      </c>
      <c r="M432" s="25">
        <v>896</v>
      </c>
      <c r="N432" s="25">
        <v>218</v>
      </c>
      <c r="O432" s="25">
        <v>678</v>
      </c>
      <c r="P432" s="25">
        <v>9</v>
      </c>
      <c r="Q432" s="25">
        <v>941</v>
      </c>
      <c r="R432" s="25">
        <v>283</v>
      </c>
      <c r="S432" s="25">
        <v>658</v>
      </c>
      <c r="T432" s="25">
        <v>15</v>
      </c>
      <c r="U432" s="25">
        <v>941</v>
      </c>
      <c r="V432" s="25">
        <v>283</v>
      </c>
      <c r="W432" s="25">
        <v>658</v>
      </c>
      <c r="X432" s="25">
        <f>VLOOKUP(C432,'HERD Expenditures, 2007-2016'!$C$2:$N$630,8,FALSE)</f>
        <v>58489</v>
      </c>
      <c r="Y432" s="25">
        <f>VLOOKUP(C432,'HERD Expenditures, 2007-2016'!$C$2:$N$630,9,FALSE)</f>
        <v>55435</v>
      </c>
      <c r="Z432" s="25">
        <f>VLOOKUP(C432,'HERD Expenditures, 2007-2016'!$C$2:$N$630,10,FALSE)</f>
        <v>54787</v>
      </c>
      <c r="AA432" s="25">
        <f>VLOOKUP(C432,'HERD Expenditures, 2007-2016'!$C$2:$N$630,11,FALSE)</f>
        <v>53872</v>
      </c>
      <c r="AB432" s="25">
        <f>VLOOKUP(C432,'HERD Expenditures, 2007-2016'!$C$2:$N$630,12,FALSE)</f>
        <v>56572</v>
      </c>
      <c r="AC432" s="45">
        <f t="shared" si="7"/>
        <v>2.3250883392226149</v>
      </c>
      <c r="AD432" s="21">
        <v>271533</v>
      </c>
      <c r="AE432" s="21">
        <v>5306896</v>
      </c>
    </row>
    <row r="433" spans="1:31" hidden="1" x14ac:dyDescent="0.25">
      <c r="A433" s="25" t="s">
        <v>23</v>
      </c>
      <c r="B433" s="25" t="s">
        <v>5</v>
      </c>
      <c r="C433" s="25" t="s">
        <v>352</v>
      </c>
      <c r="D433" s="25" t="s">
        <v>716</v>
      </c>
      <c r="E433" s="25">
        <v>1025</v>
      </c>
      <c r="F433" s="25">
        <v>54</v>
      </c>
      <c r="G433" s="25">
        <v>971</v>
      </c>
      <c r="H433" s="25">
        <v>117</v>
      </c>
      <c r="I433" s="25">
        <v>861</v>
      </c>
      <c r="J433" s="25">
        <v>34</v>
      </c>
      <c r="K433" s="25">
        <v>827</v>
      </c>
      <c r="L433" s="25">
        <v>107</v>
      </c>
      <c r="M433" s="25">
        <v>280</v>
      </c>
      <c r="N433" s="25">
        <v>80</v>
      </c>
      <c r="O433" s="25">
        <v>200</v>
      </c>
      <c r="P433" s="25">
        <v>35</v>
      </c>
      <c r="Q433" s="25">
        <v>419</v>
      </c>
      <c r="R433" s="25">
        <v>185</v>
      </c>
      <c r="S433" s="25">
        <v>234</v>
      </c>
      <c r="T433" s="25">
        <v>12</v>
      </c>
      <c r="U433" s="25">
        <v>288</v>
      </c>
      <c r="V433" s="25">
        <v>88</v>
      </c>
      <c r="W433" s="25">
        <v>200</v>
      </c>
      <c r="X433" s="25">
        <f>VLOOKUP(C433,'HERD Expenditures, 2007-2016'!$C$2:$N$630,8,FALSE)</f>
        <v>4955</v>
      </c>
      <c r="Y433" s="25">
        <f>VLOOKUP(C433,'HERD Expenditures, 2007-2016'!$C$2:$N$630,9,FALSE)</f>
        <v>3691</v>
      </c>
      <c r="Z433" s="25">
        <f>VLOOKUP(C433,'HERD Expenditures, 2007-2016'!$C$2:$N$630,10,FALSE)</f>
        <v>3731</v>
      </c>
      <c r="AA433" s="25">
        <f>VLOOKUP(C433,'HERD Expenditures, 2007-2016'!$C$2:$N$630,11,FALSE)</f>
        <v>3060</v>
      </c>
      <c r="AB433" s="25">
        <f>VLOOKUP(C433,'HERD Expenditures, 2007-2016'!$C$2:$N$630,12,FALSE)</f>
        <v>3511</v>
      </c>
      <c r="AC433" s="45">
        <f t="shared" si="7"/>
        <v>2.2727272727272729</v>
      </c>
      <c r="AD433" s="21">
        <v>2576412</v>
      </c>
      <c r="AE433" s="21">
        <v>10239710</v>
      </c>
    </row>
    <row r="434" spans="1:31" hidden="1" x14ac:dyDescent="0.25">
      <c r="A434" s="25" t="s">
        <v>27</v>
      </c>
      <c r="B434" s="25" t="s">
        <v>5</v>
      </c>
      <c r="C434" s="25" t="s">
        <v>469</v>
      </c>
      <c r="D434" s="25" t="s">
        <v>812</v>
      </c>
      <c r="E434" s="25">
        <v>591</v>
      </c>
      <c r="F434" s="25">
        <v>109</v>
      </c>
      <c r="G434" s="25">
        <v>482</v>
      </c>
      <c r="H434" s="25">
        <v>45</v>
      </c>
      <c r="I434" s="25">
        <v>594</v>
      </c>
      <c r="J434" s="25">
        <v>131</v>
      </c>
      <c r="K434" s="25">
        <v>463</v>
      </c>
      <c r="L434" s="25">
        <v>51</v>
      </c>
      <c r="M434" s="25">
        <v>592</v>
      </c>
      <c r="N434" s="25">
        <v>86</v>
      </c>
      <c r="O434" s="25">
        <v>506</v>
      </c>
      <c r="P434" s="25">
        <v>56</v>
      </c>
      <c r="Q434" s="25">
        <v>714</v>
      </c>
      <c r="R434" s="25">
        <v>194</v>
      </c>
      <c r="S434" s="25">
        <v>520</v>
      </c>
      <c r="T434" s="25">
        <v>56</v>
      </c>
      <c r="U434" s="25">
        <v>723</v>
      </c>
      <c r="V434" s="25">
        <v>221</v>
      </c>
      <c r="W434" s="25">
        <v>502</v>
      </c>
      <c r="X434" s="25">
        <f>VLOOKUP(C434,'HERD Expenditures, 2007-2016'!$C$2:$N$630,8,FALSE)</f>
        <v>22656</v>
      </c>
      <c r="Y434" s="25">
        <f>VLOOKUP(C434,'HERD Expenditures, 2007-2016'!$C$2:$N$630,9,FALSE)</f>
        <v>22909</v>
      </c>
      <c r="Z434" s="25">
        <f>VLOOKUP(C434,'HERD Expenditures, 2007-2016'!$C$2:$N$630,10,FALSE)</f>
        <v>23916</v>
      </c>
      <c r="AA434" s="25">
        <f>VLOOKUP(C434,'HERD Expenditures, 2007-2016'!$C$2:$N$630,11,FALSE)</f>
        <v>29688</v>
      </c>
      <c r="AB434" s="25">
        <f>VLOOKUP(C434,'HERD Expenditures, 2007-2016'!$C$2:$N$630,12,FALSE)</f>
        <v>29370</v>
      </c>
      <c r="AC434" s="45">
        <f t="shared" si="7"/>
        <v>2.2714932126696832</v>
      </c>
      <c r="AD434" s="21">
        <v>476709</v>
      </c>
      <c r="AE434" s="21">
        <v>7998994</v>
      </c>
    </row>
    <row r="435" spans="1:31" hidden="1" x14ac:dyDescent="0.25">
      <c r="A435" s="25" t="s">
        <v>45</v>
      </c>
      <c r="B435" s="25" t="s">
        <v>5</v>
      </c>
      <c r="C435" s="25" t="s">
        <v>377</v>
      </c>
      <c r="D435" s="25" t="s">
        <v>807</v>
      </c>
      <c r="E435" s="25">
        <v>289</v>
      </c>
      <c r="F435" s="25">
        <v>93</v>
      </c>
      <c r="G435" s="25">
        <v>196</v>
      </c>
      <c r="H435" s="25">
        <v>9</v>
      </c>
      <c r="I435" s="25">
        <v>295</v>
      </c>
      <c r="J435" s="25">
        <v>86</v>
      </c>
      <c r="K435" s="25">
        <v>209</v>
      </c>
      <c r="L435" s="25">
        <v>9</v>
      </c>
      <c r="M435" s="25">
        <v>278</v>
      </c>
      <c r="N435" s="25">
        <v>72</v>
      </c>
      <c r="O435" s="25">
        <v>206</v>
      </c>
      <c r="P435" s="25">
        <v>9</v>
      </c>
      <c r="Q435" s="25">
        <v>354</v>
      </c>
      <c r="R435" s="25">
        <v>88</v>
      </c>
      <c r="S435" s="25">
        <v>266</v>
      </c>
      <c r="T435" s="25">
        <v>7</v>
      </c>
      <c r="U435" s="25">
        <v>352</v>
      </c>
      <c r="V435" s="25">
        <v>108</v>
      </c>
      <c r="W435" s="25">
        <v>244</v>
      </c>
      <c r="X435" s="25">
        <f>VLOOKUP(C435,'HERD Expenditures, 2007-2016'!$C$2:$N$630,8,FALSE)</f>
        <v>32746</v>
      </c>
      <c r="Y435" s="25">
        <f>VLOOKUP(C435,'HERD Expenditures, 2007-2016'!$C$2:$N$630,9,FALSE)</f>
        <v>27592</v>
      </c>
      <c r="Z435" s="25">
        <f>VLOOKUP(C435,'HERD Expenditures, 2007-2016'!$C$2:$N$630,10,FALSE)</f>
        <v>23902</v>
      </c>
      <c r="AA435" s="25">
        <f>VLOOKUP(C435,'HERD Expenditures, 2007-2016'!$C$2:$N$630,11,FALSE)</f>
        <v>26866</v>
      </c>
      <c r="AB435" s="25">
        <f>VLOOKUP(C435,'HERD Expenditures, 2007-2016'!$C$2:$N$630,12,FALSE)</f>
        <v>29998</v>
      </c>
      <c r="AC435" s="45">
        <f t="shared" si="7"/>
        <v>2.2592592592592591</v>
      </c>
      <c r="AD435" s="21">
        <v>2421578</v>
      </c>
      <c r="AE435" s="21">
        <v>3167329</v>
      </c>
    </row>
    <row r="436" spans="1:31" hidden="1" x14ac:dyDescent="0.25">
      <c r="A436" s="25" t="s">
        <v>16</v>
      </c>
      <c r="B436" s="25" t="s">
        <v>5</v>
      </c>
      <c r="C436" s="25" t="s">
        <v>139</v>
      </c>
      <c r="D436" s="25" t="s">
        <v>880</v>
      </c>
      <c r="E436" s="25">
        <v>76</v>
      </c>
      <c r="F436" s="25">
        <v>15</v>
      </c>
      <c r="G436" s="25">
        <v>61</v>
      </c>
      <c r="H436" s="25">
        <v>0</v>
      </c>
      <c r="I436" s="25">
        <v>87</v>
      </c>
      <c r="J436" s="25">
        <v>14</v>
      </c>
      <c r="K436" s="25">
        <v>73</v>
      </c>
      <c r="L436" s="25">
        <v>0</v>
      </c>
      <c r="M436" s="25">
        <v>76</v>
      </c>
      <c r="N436" s="25">
        <v>11</v>
      </c>
      <c r="O436" s="25">
        <v>65</v>
      </c>
      <c r="P436" s="25">
        <v>0</v>
      </c>
      <c r="Q436" s="25">
        <v>58</v>
      </c>
      <c r="R436" s="25">
        <v>13</v>
      </c>
      <c r="S436" s="25">
        <v>45</v>
      </c>
      <c r="T436" s="25">
        <v>0</v>
      </c>
      <c r="U436" s="25">
        <v>65</v>
      </c>
      <c r="V436" s="25">
        <v>20</v>
      </c>
      <c r="W436" s="25">
        <v>45</v>
      </c>
      <c r="X436" s="25">
        <f>VLOOKUP(C436,'HERD Expenditures, 2007-2016'!$C$2:$N$630,8,FALSE)</f>
        <v>1811</v>
      </c>
      <c r="Y436" s="25">
        <f>VLOOKUP(C436,'HERD Expenditures, 2007-2016'!$C$2:$N$630,9,FALSE)</f>
        <v>1028</v>
      </c>
      <c r="Z436" s="25">
        <f>VLOOKUP(C436,'HERD Expenditures, 2007-2016'!$C$2:$N$630,10,FALSE)</f>
        <v>1048</v>
      </c>
      <c r="AA436" s="25">
        <f>VLOOKUP(C436,'HERD Expenditures, 2007-2016'!$C$2:$N$630,11,FALSE)</f>
        <v>1145</v>
      </c>
      <c r="AB436" s="25">
        <f>VLOOKUP(C436,'HERD Expenditures, 2007-2016'!$C$2:$N$630,12,FALSE)</f>
        <v>1305</v>
      </c>
      <c r="AC436" s="45">
        <f t="shared" si="7"/>
        <v>2.25</v>
      </c>
      <c r="AD436" s="21">
        <v>2241972</v>
      </c>
      <c r="AE436" s="21">
        <v>3692490</v>
      </c>
    </row>
    <row r="437" spans="1:31" x14ac:dyDescent="0.25">
      <c r="A437" s="25" t="s">
        <v>23</v>
      </c>
      <c r="B437" s="25" t="s">
        <v>2</v>
      </c>
      <c r="C437" s="25" t="s">
        <v>491</v>
      </c>
      <c r="D437" s="25" t="s">
        <v>716</v>
      </c>
      <c r="E437" s="25">
        <v>1584</v>
      </c>
      <c r="F437" s="25">
        <v>241</v>
      </c>
      <c r="G437" s="25">
        <v>1343</v>
      </c>
      <c r="H437" s="25">
        <v>350</v>
      </c>
      <c r="I437" s="25">
        <v>1536</v>
      </c>
      <c r="J437" s="25">
        <v>292</v>
      </c>
      <c r="K437" s="25">
        <v>1244</v>
      </c>
      <c r="L437" s="25">
        <v>93</v>
      </c>
      <c r="M437" s="25">
        <v>1827</v>
      </c>
      <c r="N437" s="25">
        <v>392</v>
      </c>
      <c r="O437" s="25">
        <v>1435</v>
      </c>
      <c r="P437" s="25">
        <v>409</v>
      </c>
      <c r="Q437" s="25">
        <v>1745</v>
      </c>
      <c r="R437" s="25">
        <v>345</v>
      </c>
      <c r="S437" s="25">
        <v>1400</v>
      </c>
      <c r="T437" s="25">
        <v>419</v>
      </c>
      <c r="U437" s="25">
        <v>982</v>
      </c>
      <c r="V437" s="25">
        <v>303</v>
      </c>
      <c r="W437" s="25">
        <v>679</v>
      </c>
      <c r="X437" s="25">
        <f>VLOOKUP(C437,'HERD Expenditures, 2007-2016'!$C$2:$N$630,8,FALSE)</f>
        <v>289027</v>
      </c>
      <c r="Y437" s="25">
        <f>VLOOKUP(C437,'HERD Expenditures, 2007-2016'!$C$2:$N$630,9,FALSE)</f>
        <v>271166</v>
      </c>
      <c r="Z437" s="25">
        <f>VLOOKUP(C437,'HERD Expenditures, 2007-2016'!$C$2:$N$630,10,FALSE)</f>
        <v>306826</v>
      </c>
      <c r="AA437" s="25">
        <f>VLOOKUP(C437,'HERD Expenditures, 2007-2016'!$C$2:$N$630,11,FALSE)</f>
        <v>306174</v>
      </c>
      <c r="AB437" s="25">
        <f>VLOOKUP(C437,'HERD Expenditures, 2007-2016'!$C$2:$N$630,12,FALSE)</f>
        <v>46130</v>
      </c>
      <c r="AC437" s="45">
        <f t="shared" si="7"/>
        <v>2.2409240924092408</v>
      </c>
      <c r="AD437" s="21">
        <v>123924</v>
      </c>
      <c r="AE437" s="21">
        <v>2239817</v>
      </c>
    </row>
    <row r="438" spans="1:31" hidden="1" x14ac:dyDescent="0.25">
      <c r="A438" s="25" t="s">
        <v>95</v>
      </c>
      <c r="B438" s="25" t="s">
        <v>2</v>
      </c>
      <c r="C438" s="25" t="s">
        <v>400</v>
      </c>
      <c r="D438" s="25" t="s">
        <v>718</v>
      </c>
      <c r="E438" s="25">
        <v>366</v>
      </c>
      <c r="F438" s="25">
        <v>81</v>
      </c>
      <c r="G438" s="25">
        <v>285</v>
      </c>
      <c r="H438" s="25">
        <v>27</v>
      </c>
      <c r="I438" s="25">
        <v>378</v>
      </c>
      <c r="J438" s="25">
        <v>76</v>
      </c>
      <c r="K438" s="25">
        <v>302</v>
      </c>
      <c r="L438" s="25">
        <v>25</v>
      </c>
      <c r="M438" s="25">
        <v>366</v>
      </c>
      <c r="N438" s="25">
        <v>88</v>
      </c>
      <c r="O438" s="25">
        <v>278</v>
      </c>
      <c r="P438" s="25">
        <v>29</v>
      </c>
      <c r="Q438" s="25">
        <v>375</v>
      </c>
      <c r="R438" s="25">
        <v>93</v>
      </c>
      <c r="S438" s="25">
        <v>282</v>
      </c>
      <c r="T438" s="25">
        <v>32</v>
      </c>
      <c r="U438" s="25">
        <v>406</v>
      </c>
      <c r="V438" s="25">
        <v>126</v>
      </c>
      <c r="W438" s="25">
        <v>280</v>
      </c>
      <c r="X438" s="25">
        <f>VLOOKUP(C438,'HERD Expenditures, 2007-2016'!$C$2:$N$630,8,FALSE)</f>
        <v>24971</v>
      </c>
      <c r="Y438" s="25">
        <f>VLOOKUP(C438,'HERD Expenditures, 2007-2016'!$C$2:$N$630,9,FALSE)</f>
        <v>23235</v>
      </c>
      <c r="Z438" s="25">
        <f>VLOOKUP(C438,'HERD Expenditures, 2007-2016'!$C$2:$N$630,10,FALSE)</f>
        <v>22331</v>
      </c>
      <c r="AA438" s="25">
        <f>VLOOKUP(C438,'HERD Expenditures, 2007-2016'!$C$2:$N$630,11,FALSE)</f>
        <v>24265</v>
      </c>
      <c r="AB438" s="25">
        <f>VLOOKUP(C438,'HERD Expenditures, 2007-2016'!$C$2:$N$630,12,FALSE)</f>
        <v>25139</v>
      </c>
      <c r="AC438" s="45">
        <f t="shared" si="7"/>
        <v>2.2222222222222223</v>
      </c>
      <c r="AD438" s="21">
        <v>99886</v>
      </c>
      <c r="AE438" s="21">
        <v>7998994</v>
      </c>
    </row>
    <row r="439" spans="1:31" hidden="1" x14ac:dyDescent="0.25">
      <c r="A439" s="25" t="s">
        <v>19</v>
      </c>
      <c r="B439" s="25" t="s">
        <v>2</v>
      </c>
      <c r="C439" s="25" t="s">
        <v>188</v>
      </c>
      <c r="D439" s="25" t="s">
        <v>787</v>
      </c>
      <c r="E439" s="25">
        <v>47</v>
      </c>
      <c r="F439" s="25">
        <v>17</v>
      </c>
      <c r="G439" s="25">
        <v>30</v>
      </c>
      <c r="H439" s="25">
        <v>0</v>
      </c>
      <c r="I439" s="25">
        <v>61</v>
      </c>
      <c r="J439" s="25">
        <v>21</v>
      </c>
      <c r="K439" s="25">
        <v>40</v>
      </c>
      <c r="L439" s="25">
        <v>0</v>
      </c>
      <c r="M439" s="25">
        <v>100</v>
      </c>
      <c r="N439" s="25">
        <v>40</v>
      </c>
      <c r="O439" s="25">
        <v>60</v>
      </c>
      <c r="P439" s="25">
        <v>0</v>
      </c>
      <c r="Q439" s="25">
        <v>100</v>
      </c>
      <c r="R439" s="25">
        <v>40</v>
      </c>
      <c r="S439" s="25">
        <v>60</v>
      </c>
      <c r="T439" s="25">
        <v>0</v>
      </c>
      <c r="U439" s="25">
        <v>93</v>
      </c>
      <c r="V439" s="25">
        <v>29</v>
      </c>
      <c r="W439" s="25">
        <v>64</v>
      </c>
      <c r="X439" s="25">
        <f>VLOOKUP(C439,'HERD Expenditures, 2007-2016'!$C$2:$N$630,8,FALSE)</f>
        <v>1890</v>
      </c>
      <c r="Y439" s="25">
        <f>VLOOKUP(C439,'HERD Expenditures, 2007-2016'!$C$2:$N$630,9,FALSE)</f>
        <v>1648</v>
      </c>
      <c r="Z439" s="25">
        <f>VLOOKUP(C439,'HERD Expenditures, 2007-2016'!$C$2:$N$630,10,FALSE)</f>
        <v>1793</v>
      </c>
      <c r="AA439" s="25">
        <f>VLOOKUP(C439,'HERD Expenditures, 2007-2016'!$C$2:$N$630,11,FALSE)</f>
        <v>1726</v>
      </c>
      <c r="AB439" s="25">
        <f>VLOOKUP(C439,'HERD Expenditures, 2007-2016'!$C$2:$N$630,12,FALSE)</f>
        <v>1617</v>
      </c>
      <c r="AC439" s="45">
        <f t="shared" si="7"/>
        <v>2.2068965517241379</v>
      </c>
      <c r="AD439" s="21" t="e">
        <v>#N/A</v>
      </c>
      <c r="AE439" s="21">
        <v>1579477</v>
      </c>
    </row>
    <row r="440" spans="1:31" hidden="1" x14ac:dyDescent="0.25">
      <c r="A440" s="25" t="s">
        <v>184</v>
      </c>
      <c r="B440" s="25" t="s">
        <v>2</v>
      </c>
      <c r="C440" s="25" t="s">
        <v>249</v>
      </c>
      <c r="D440" s="25" t="s">
        <v>886</v>
      </c>
      <c r="E440" s="25">
        <v>90</v>
      </c>
      <c r="F440" s="25">
        <v>55</v>
      </c>
      <c r="G440" s="25">
        <v>35</v>
      </c>
      <c r="H440" s="25">
        <v>1</v>
      </c>
      <c r="I440" s="25">
        <v>107</v>
      </c>
      <c r="J440" s="25">
        <v>39</v>
      </c>
      <c r="K440" s="25">
        <v>68</v>
      </c>
      <c r="L440" s="25">
        <v>2</v>
      </c>
      <c r="M440" s="25">
        <v>122</v>
      </c>
      <c r="N440" s="25">
        <v>51</v>
      </c>
      <c r="O440" s="25">
        <v>71</v>
      </c>
      <c r="P440" s="25">
        <v>0</v>
      </c>
      <c r="Q440" s="25">
        <v>151</v>
      </c>
      <c r="R440" s="25">
        <v>59</v>
      </c>
      <c r="S440" s="25">
        <v>92</v>
      </c>
      <c r="T440" s="25">
        <v>0</v>
      </c>
      <c r="U440" s="25">
        <v>144</v>
      </c>
      <c r="V440" s="25">
        <v>45</v>
      </c>
      <c r="W440" s="25">
        <v>99</v>
      </c>
      <c r="X440" s="25">
        <f>VLOOKUP(C440,'HERD Expenditures, 2007-2016'!$C$2:$N$630,8,FALSE)</f>
        <v>4059</v>
      </c>
      <c r="Y440" s="25">
        <f>VLOOKUP(C440,'HERD Expenditures, 2007-2016'!$C$2:$N$630,9,FALSE)</f>
        <v>3449</v>
      </c>
      <c r="Z440" s="25">
        <f>VLOOKUP(C440,'HERD Expenditures, 2007-2016'!$C$2:$N$630,10,FALSE)</f>
        <v>3517</v>
      </c>
      <c r="AA440" s="25">
        <f>VLOOKUP(C440,'HERD Expenditures, 2007-2016'!$C$2:$N$630,11,FALSE)</f>
        <v>3673</v>
      </c>
      <c r="AB440" s="25">
        <f>VLOOKUP(C440,'HERD Expenditures, 2007-2016'!$C$2:$N$630,12,FALSE)</f>
        <v>3463</v>
      </c>
      <c r="AC440" s="45">
        <f t="shared" si="7"/>
        <v>2.2000000000000002</v>
      </c>
      <c r="AD440" s="21">
        <v>603621</v>
      </c>
      <c r="AE440" s="21">
        <v>3198718</v>
      </c>
    </row>
    <row r="441" spans="1:31" hidden="1" x14ac:dyDescent="0.25">
      <c r="A441" s="25" t="s">
        <v>27</v>
      </c>
      <c r="B441" s="25" t="s">
        <v>2</v>
      </c>
      <c r="C441" s="25" t="s">
        <v>309</v>
      </c>
      <c r="D441" s="25" t="s">
        <v>700</v>
      </c>
      <c r="E441" s="25">
        <v>152</v>
      </c>
      <c r="F441" s="25">
        <v>52</v>
      </c>
      <c r="G441" s="25">
        <v>100</v>
      </c>
      <c r="H441" s="25">
        <v>10</v>
      </c>
      <c r="I441" s="25">
        <v>159</v>
      </c>
      <c r="J441" s="25">
        <v>49</v>
      </c>
      <c r="K441" s="25">
        <v>110</v>
      </c>
      <c r="L441" s="25">
        <v>12</v>
      </c>
      <c r="M441" s="25">
        <v>159</v>
      </c>
      <c r="N441" s="25">
        <v>49</v>
      </c>
      <c r="O441" s="25">
        <v>110</v>
      </c>
      <c r="P441" s="25">
        <v>12</v>
      </c>
      <c r="Q441" s="25">
        <v>138</v>
      </c>
      <c r="R441" s="25">
        <v>49</v>
      </c>
      <c r="S441" s="25">
        <v>89</v>
      </c>
      <c r="T441" s="25">
        <v>8</v>
      </c>
      <c r="U441" s="25">
        <v>214</v>
      </c>
      <c r="V441" s="25">
        <v>67</v>
      </c>
      <c r="W441" s="25">
        <v>147</v>
      </c>
      <c r="X441" s="25">
        <f>VLOOKUP(C441,'HERD Expenditures, 2007-2016'!$C$2:$N$630,8,FALSE)</f>
        <v>10350</v>
      </c>
      <c r="Y441" s="25">
        <f>VLOOKUP(C441,'HERD Expenditures, 2007-2016'!$C$2:$N$630,9,FALSE)</f>
        <v>9705</v>
      </c>
      <c r="Z441" s="25">
        <f>VLOOKUP(C441,'HERD Expenditures, 2007-2016'!$C$2:$N$630,10,FALSE)</f>
        <v>9867</v>
      </c>
      <c r="AA441" s="25">
        <f>VLOOKUP(C441,'HERD Expenditures, 2007-2016'!$C$2:$N$630,11,FALSE)</f>
        <v>10146</v>
      </c>
      <c r="AB441" s="25">
        <f>VLOOKUP(C441,'HERD Expenditures, 2007-2016'!$C$2:$N$630,12,FALSE)</f>
        <v>10688</v>
      </c>
      <c r="AC441" s="45">
        <f t="shared" si="7"/>
        <v>2.1940298507462686</v>
      </c>
      <c r="AD441" s="21">
        <v>344504</v>
      </c>
      <c r="AE441" s="21">
        <v>7998994</v>
      </c>
    </row>
    <row r="442" spans="1:31" hidden="1" x14ac:dyDescent="0.25">
      <c r="A442" s="25" t="s">
        <v>111</v>
      </c>
      <c r="B442" s="25" t="s">
        <v>2</v>
      </c>
      <c r="C442" s="25" t="s">
        <v>177</v>
      </c>
      <c r="D442" s="25" t="s">
        <v>697</v>
      </c>
      <c r="E442" s="25">
        <v>98</v>
      </c>
      <c r="F442" s="25">
        <v>28</v>
      </c>
      <c r="G442" s="25">
        <v>70</v>
      </c>
      <c r="H442" s="25">
        <v>0</v>
      </c>
      <c r="I442" s="25">
        <v>113</v>
      </c>
      <c r="J442" s="25">
        <v>33</v>
      </c>
      <c r="K442" s="25">
        <v>80</v>
      </c>
      <c r="L442" s="25">
        <v>0</v>
      </c>
      <c r="M442" s="25">
        <v>101</v>
      </c>
      <c r="N442" s="25">
        <v>33</v>
      </c>
      <c r="O442" s="25">
        <v>68</v>
      </c>
      <c r="P442" s="25">
        <v>0</v>
      </c>
      <c r="Q442" s="25">
        <v>88</v>
      </c>
      <c r="R442" s="25">
        <v>28</v>
      </c>
      <c r="S442" s="25">
        <v>60</v>
      </c>
      <c r="T442" s="25">
        <v>0</v>
      </c>
      <c r="U442" s="25">
        <v>88</v>
      </c>
      <c r="V442" s="25">
        <v>28</v>
      </c>
      <c r="W442" s="25">
        <v>60</v>
      </c>
      <c r="X442" s="25">
        <f>VLOOKUP(C442,'HERD Expenditures, 2007-2016'!$C$2:$N$630,8,FALSE)</f>
        <v>1721</v>
      </c>
      <c r="Y442" s="25">
        <f>VLOOKUP(C442,'HERD Expenditures, 2007-2016'!$C$2:$N$630,9,FALSE)</f>
        <v>1457</v>
      </c>
      <c r="Z442" s="25">
        <f>VLOOKUP(C442,'HERD Expenditures, 2007-2016'!$C$2:$N$630,10,FALSE)</f>
        <v>1455</v>
      </c>
      <c r="AA442" s="25">
        <f>VLOOKUP(C442,'HERD Expenditures, 2007-2016'!$C$2:$N$630,11,FALSE)</f>
        <v>1286</v>
      </c>
      <c r="AB442" s="25">
        <f>VLOOKUP(C442,'HERD Expenditures, 2007-2016'!$C$2:$N$630,12,FALSE)</f>
        <v>1562</v>
      </c>
      <c r="AC442" s="45">
        <f t="shared" si="7"/>
        <v>2.1428571428571428</v>
      </c>
      <c r="AD442" s="21">
        <v>68582</v>
      </c>
      <c r="AE442" s="21">
        <v>2507205</v>
      </c>
    </row>
    <row r="443" spans="1:31" x14ac:dyDescent="0.25">
      <c r="A443" s="25" t="s">
        <v>95</v>
      </c>
      <c r="B443" s="25" t="s">
        <v>2</v>
      </c>
      <c r="C443" s="25" t="s">
        <v>582</v>
      </c>
      <c r="D443" s="25" t="s">
        <v>718</v>
      </c>
      <c r="E443" s="25">
        <v>1848</v>
      </c>
      <c r="F443" s="25">
        <v>607</v>
      </c>
      <c r="G443" s="25">
        <v>1241</v>
      </c>
      <c r="H443" s="25">
        <v>0</v>
      </c>
      <c r="I443" s="25">
        <v>2236</v>
      </c>
      <c r="J443" s="25">
        <v>829</v>
      </c>
      <c r="K443" s="25">
        <v>1407</v>
      </c>
      <c r="L443" s="25">
        <v>105</v>
      </c>
      <c r="M443" s="25">
        <v>2563</v>
      </c>
      <c r="N443" s="25">
        <v>839</v>
      </c>
      <c r="O443" s="25">
        <v>1724</v>
      </c>
      <c r="P443" s="25">
        <v>135</v>
      </c>
      <c r="Q443" s="25">
        <v>2557</v>
      </c>
      <c r="R443" s="25">
        <v>822</v>
      </c>
      <c r="S443" s="25">
        <v>1735</v>
      </c>
      <c r="T443" s="25">
        <v>145</v>
      </c>
      <c r="U443" s="25">
        <v>2797</v>
      </c>
      <c r="V443" s="25">
        <v>892</v>
      </c>
      <c r="W443" s="25">
        <v>1905</v>
      </c>
      <c r="X443" s="25">
        <f>VLOOKUP(C443,'HERD Expenditures, 2007-2016'!$C$2:$N$630,8,FALSE)</f>
        <v>196448</v>
      </c>
      <c r="Y443" s="25">
        <f>VLOOKUP(C443,'HERD Expenditures, 2007-2016'!$C$2:$N$630,9,FALSE)</f>
        <v>202428</v>
      </c>
      <c r="Z443" s="25">
        <f>VLOOKUP(C443,'HERD Expenditures, 2007-2016'!$C$2:$N$630,10,FALSE)</f>
        <v>227995</v>
      </c>
      <c r="AA443" s="25">
        <f>VLOOKUP(C443,'HERD Expenditures, 2007-2016'!$C$2:$N$630,11,FALSE)</f>
        <v>241117</v>
      </c>
      <c r="AB443" s="25">
        <f>VLOOKUP(C443,'HERD Expenditures, 2007-2016'!$C$2:$N$630,12,FALSE)</f>
        <v>231829</v>
      </c>
      <c r="AC443" s="45">
        <f t="shared" si="7"/>
        <v>2.1356502242152464</v>
      </c>
      <c r="AD443" s="21">
        <v>616068</v>
      </c>
      <c r="AE443" s="21">
        <v>425748</v>
      </c>
    </row>
    <row r="444" spans="1:31" hidden="1" x14ac:dyDescent="0.25">
      <c r="A444" s="25" t="s">
        <v>68</v>
      </c>
      <c r="B444" s="25" t="s">
        <v>5</v>
      </c>
      <c r="C444" s="25" t="s">
        <v>212</v>
      </c>
      <c r="D444" s="25" t="s">
        <v>896</v>
      </c>
      <c r="E444" s="25">
        <v>28</v>
      </c>
      <c r="F444" s="25">
        <v>13</v>
      </c>
      <c r="G444" s="25">
        <v>15</v>
      </c>
      <c r="H444" s="25">
        <v>3</v>
      </c>
      <c r="I444" s="25">
        <v>28</v>
      </c>
      <c r="J444" s="25">
        <v>13</v>
      </c>
      <c r="K444" s="25">
        <v>15</v>
      </c>
      <c r="L444" s="25">
        <v>3</v>
      </c>
      <c r="M444" s="25">
        <v>54</v>
      </c>
      <c r="N444" s="25">
        <v>21</v>
      </c>
      <c r="O444" s="25">
        <v>33</v>
      </c>
      <c r="P444" s="25">
        <v>4</v>
      </c>
      <c r="Q444" s="25">
        <v>56</v>
      </c>
      <c r="R444" s="25">
        <v>23</v>
      </c>
      <c r="S444" s="25">
        <v>33</v>
      </c>
      <c r="T444" s="25">
        <v>4</v>
      </c>
      <c r="U444" s="25">
        <v>115</v>
      </c>
      <c r="V444" s="25">
        <v>37</v>
      </c>
      <c r="W444" s="25">
        <v>78</v>
      </c>
      <c r="X444" s="25">
        <f>VLOOKUP(C444,'HERD Expenditures, 2007-2016'!$C$2:$N$630,8,FALSE)</f>
        <v>5087</v>
      </c>
      <c r="Y444" s="25">
        <f>VLOOKUP(C444,'HERD Expenditures, 2007-2016'!$C$2:$N$630,9,FALSE)</f>
        <v>4491</v>
      </c>
      <c r="Z444" s="25">
        <f>VLOOKUP(C444,'HERD Expenditures, 2007-2016'!$C$2:$N$630,10,FALSE)</f>
        <v>7221</v>
      </c>
      <c r="AA444" s="25">
        <f>VLOOKUP(C444,'HERD Expenditures, 2007-2016'!$C$2:$N$630,11,FALSE)</f>
        <v>7365</v>
      </c>
      <c r="AB444" s="25">
        <f>VLOOKUP(C444,'HERD Expenditures, 2007-2016'!$C$2:$N$630,12,FALSE)</f>
        <v>5224</v>
      </c>
      <c r="AC444" s="45">
        <f t="shared" si="7"/>
        <v>2.1081081081081079</v>
      </c>
      <c r="AD444" s="21">
        <v>1626232</v>
      </c>
      <c r="AE444" s="21">
        <v>2602408</v>
      </c>
    </row>
    <row r="445" spans="1:31" x14ac:dyDescent="0.25">
      <c r="A445" s="25" t="s">
        <v>101</v>
      </c>
      <c r="B445" s="25" t="s">
        <v>5</v>
      </c>
      <c r="C445" s="25" t="s">
        <v>546</v>
      </c>
      <c r="D445" s="25" t="s">
        <v>769</v>
      </c>
      <c r="E445" s="25">
        <v>1992</v>
      </c>
      <c r="F445" s="25">
        <v>340</v>
      </c>
      <c r="G445" s="25">
        <v>1652</v>
      </c>
      <c r="H445" s="25">
        <v>87</v>
      </c>
      <c r="I445" s="25">
        <v>2148</v>
      </c>
      <c r="J445" s="25">
        <v>370</v>
      </c>
      <c r="K445" s="25">
        <v>1778</v>
      </c>
      <c r="L445" s="25">
        <v>98</v>
      </c>
      <c r="M445" s="25">
        <v>2090</v>
      </c>
      <c r="N445" s="25">
        <v>356</v>
      </c>
      <c r="O445" s="25">
        <v>1734</v>
      </c>
      <c r="P445" s="25">
        <v>99</v>
      </c>
      <c r="Q445" s="25">
        <v>2275</v>
      </c>
      <c r="R445" s="25">
        <v>425</v>
      </c>
      <c r="S445" s="25">
        <v>1850</v>
      </c>
      <c r="T445" s="25">
        <v>85</v>
      </c>
      <c r="U445" s="25">
        <v>1690</v>
      </c>
      <c r="V445" s="25">
        <v>551</v>
      </c>
      <c r="W445" s="25">
        <v>1139</v>
      </c>
      <c r="X445" s="25">
        <f>VLOOKUP(C445,'HERD Expenditures, 2007-2016'!$C$2:$N$630,8,FALSE)</f>
        <v>133013</v>
      </c>
      <c r="Y445" s="25">
        <f>VLOOKUP(C445,'HERD Expenditures, 2007-2016'!$C$2:$N$630,9,FALSE)</f>
        <v>147229</v>
      </c>
      <c r="Z445" s="25">
        <f>VLOOKUP(C445,'HERD Expenditures, 2007-2016'!$C$2:$N$630,10,FALSE)</f>
        <v>142487</v>
      </c>
      <c r="AA445" s="25">
        <f>VLOOKUP(C445,'HERD Expenditures, 2007-2016'!$C$2:$N$630,11,FALSE)</f>
        <v>135899</v>
      </c>
      <c r="AB445" s="25">
        <f>VLOOKUP(C445,'HERD Expenditures, 2007-2016'!$C$2:$N$630,12,FALSE)</f>
        <v>152381</v>
      </c>
      <c r="AC445" s="45">
        <f t="shared" si="7"/>
        <v>2.0671506352087112</v>
      </c>
      <c r="AD445" s="21">
        <v>8123112</v>
      </c>
      <c r="AE445" s="21">
        <v>7998994</v>
      </c>
    </row>
    <row r="446" spans="1:31" hidden="1" x14ac:dyDescent="0.25">
      <c r="A446" s="25" t="s">
        <v>70</v>
      </c>
      <c r="B446" s="25" t="s">
        <v>5</v>
      </c>
      <c r="C446" s="25" t="s">
        <v>215</v>
      </c>
      <c r="D446" s="25" t="s">
        <v>699</v>
      </c>
      <c r="E446" s="25">
        <v>55</v>
      </c>
      <c r="F446" s="25">
        <v>11</v>
      </c>
      <c r="G446" s="25">
        <v>44</v>
      </c>
      <c r="H446" s="25">
        <v>11</v>
      </c>
      <c r="I446" s="25">
        <v>123</v>
      </c>
      <c r="J446" s="25">
        <v>10</v>
      </c>
      <c r="K446" s="25">
        <v>113</v>
      </c>
      <c r="L446" s="25">
        <v>0</v>
      </c>
      <c r="M446" s="25">
        <v>116</v>
      </c>
      <c r="N446" s="25">
        <v>15</v>
      </c>
      <c r="O446" s="25">
        <v>101</v>
      </c>
      <c r="P446" s="25">
        <v>6</v>
      </c>
      <c r="Q446" s="25">
        <v>136</v>
      </c>
      <c r="R446" s="25">
        <v>37</v>
      </c>
      <c r="S446" s="25">
        <v>99</v>
      </c>
      <c r="T446" s="25">
        <v>4</v>
      </c>
      <c r="U446" s="25">
        <v>116</v>
      </c>
      <c r="V446" s="25">
        <v>38</v>
      </c>
      <c r="W446" s="25">
        <v>78</v>
      </c>
      <c r="X446" s="25">
        <f>VLOOKUP(C446,'HERD Expenditures, 2007-2016'!$C$2:$N$630,8,FALSE)</f>
        <v>1845</v>
      </c>
      <c r="Y446" s="25">
        <f>VLOOKUP(C446,'HERD Expenditures, 2007-2016'!$C$2:$N$630,9,FALSE)</f>
        <v>2203</v>
      </c>
      <c r="Z446" s="25">
        <f>VLOOKUP(C446,'HERD Expenditures, 2007-2016'!$C$2:$N$630,10,FALSE)</f>
        <v>2938</v>
      </c>
      <c r="AA446" s="25">
        <f>VLOOKUP(C446,'HERD Expenditures, 2007-2016'!$C$2:$N$630,11,FALSE)</f>
        <v>3618</v>
      </c>
      <c r="AB446" s="25">
        <f>VLOOKUP(C446,'HERD Expenditures, 2007-2016'!$C$2:$N$630,12,FALSE)</f>
        <v>3957</v>
      </c>
      <c r="AC446" s="45">
        <f t="shared" si="7"/>
        <v>2.0526315789473686</v>
      </c>
      <c r="AD446" s="21">
        <v>53467</v>
      </c>
      <c r="AE446" s="21">
        <v>3167329</v>
      </c>
    </row>
    <row r="447" spans="1:31" hidden="1" x14ac:dyDescent="0.25">
      <c r="A447" s="25" t="s">
        <v>103</v>
      </c>
      <c r="B447" s="25" t="s">
        <v>5</v>
      </c>
      <c r="C447" s="25" t="s">
        <v>319</v>
      </c>
      <c r="D447" s="25" t="s">
        <v>855</v>
      </c>
      <c r="E447" s="25">
        <v>169</v>
      </c>
      <c r="F447" s="25">
        <v>56</v>
      </c>
      <c r="G447" s="25">
        <v>113</v>
      </c>
      <c r="H447" s="25">
        <v>1</v>
      </c>
      <c r="I447" s="25">
        <v>160</v>
      </c>
      <c r="J447" s="25">
        <v>38</v>
      </c>
      <c r="K447" s="25">
        <v>122</v>
      </c>
      <c r="L447" s="25">
        <v>2</v>
      </c>
      <c r="M447" s="25">
        <v>259</v>
      </c>
      <c r="N447" s="25">
        <v>81</v>
      </c>
      <c r="O447" s="25">
        <v>178</v>
      </c>
      <c r="P447" s="25">
        <v>3</v>
      </c>
      <c r="Q447" s="25">
        <v>205</v>
      </c>
      <c r="R447" s="25">
        <v>90</v>
      </c>
      <c r="S447" s="25">
        <v>115</v>
      </c>
      <c r="T447" s="25">
        <v>5</v>
      </c>
      <c r="U447" s="25">
        <v>235</v>
      </c>
      <c r="V447" s="25">
        <v>78</v>
      </c>
      <c r="W447" s="25">
        <v>157</v>
      </c>
      <c r="X447" s="25">
        <f>VLOOKUP(C447,'HERD Expenditures, 2007-2016'!$C$2:$N$630,8,FALSE)</f>
        <v>2896</v>
      </c>
      <c r="Y447" s="25">
        <f>VLOOKUP(C447,'HERD Expenditures, 2007-2016'!$C$2:$N$630,9,FALSE)</f>
        <v>3034</v>
      </c>
      <c r="Z447" s="25">
        <f>VLOOKUP(C447,'HERD Expenditures, 2007-2016'!$C$2:$N$630,10,FALSE)</f>
        <v>4176</v>
      </c>
      <c r="AA447" s="25">
        <f>VLOOKUP(C447,'HERD Expenditures, 2007-2016'!$C$2:$N$630,11,FALSE)</f>
        <v>3652</v>
      </c>
      <c r="AB447" s="25">
        <f>VLOOKUP(C447,'HERD Expenditures, 2007-2016'!$C$2:$N$630,12,FALSE)</f>
        <v>4028</v>
      </c>
      <c r="AC447" s="45">
        <f t="shared" si="7"/>
        <v>2.0128205128205128</v>
      </c>
      <c r="AD447" s="21">
        <v>89688</v>
      </c>
      <c r="AE447" s="21">
        <v>565435</v>
      </c>
    </row>
    <row r="448" spans="1:31" x14ac:dyDescent="0.25">
      <c r="A448" s="25" t="s">
        <v>275</v>
      </c>
      <c r="B448" s="25" t="s">
        <v>5</v>
      </c>
      <c r="C448" s="25" t="s">
        <v>509</v>
      </c>
      <c r="D448" s="25" t="s">
        <v>779</v>
      </c>
      <c r="E448" s="25">
        <v>1484</v>
      </c>
      <c r="F448" s="25">
        <v>371</v>
      </c>
      <c r="G448" s="25">
        <v>1113</v>
      </c>
      <c r="H448" s="25">
        <v>73</v>
      </c>
      <c r="I448" s="25">
        <v>1211</v>
      </c>
      <c r="J448" s="25">
        <v>409</v>
      </c>
      <c r="K448" s="25">
        <v>802</v>
      </c>
      <c r="L448" s="25">
        <v>82</v>
      </c>
      <c r="M448" s="25">
        <v>1089</v>
      </c>
      <c r="N448" s="25">
        <v>361</v>
      </c>
      <c r="O448" s="25">
        <v>728</v>
      </c>
      <c r="P448" s="25">
        <v>70</v>
      </c>
      <c r="Q448" s="25">
        <v>1126</v>
      </c>
      <c r="R448" s="25">
        <v>404</v>
      </c>
      <c r="S448" s="25">
        <v>722</v>
      </c>
      <c r="T448" s="25">
        <v>58</v>
      </c>
      <c r="U448" s="25">
        <v>1213</v>
      </c>
      <c r="V448" s="25">
        <v>403</v>
      </c>
      <c r="W448" s="25">
        <v>810</v>
      </c>
      <c r="X448" s="25">
        <f>VLOOKUP(C448,'HERD Expenditures, 2007-2016'!$C$2:$N$630,8,FALSE)</f>
        <v>129056</v>
      </c>
      <c r="Y448" s="25">
        <f>VLOOKUP(C448,'HERD Expenditures, 2007-2016'!$C$2:$N$630,9,FALSE)</f>
        <v>133677</v>
      </c>
      <c r="Z448" s="25">
        <f>VLOOKUP(C448,'HERD Expenditures, 2007-2016'!$C$2:$N$630,10,FALSE)</f>
        <v>131438</v>
      </c>
      <c r="AA448" s="25">
        <f>VLOOKUP(C448,'HERD Expenditures, 2007-2016'!$C$2:$N$630,11,FALSE)</f>
        <v>132451</v>
      </c>
      <c r="AB448" s="25">
        <f>VLOOKUP(C448,'HERD Expenditures, 2007-2016'!$C$2:$N$630,12,FALSE)</f>
        <v>125378</v>
      </c>
      <c r="AC448" s="45">
        <f t="shared" si="7"/>
        <v>2.0099255583126552</v>
      </c>
      <c r="AD448" s="21">
        <v>194840</v>
      </c>
      <c r="AE448" s="21">
        <v>14325377</v>
      </c>
    </row>
    <row r="449" spans="1:31" hidden="1" x14ac:dyDescent="0.25">
      <c r="A449" s="25" t="s">
        <v>27</v>
      </c>
      <c r="B449" s="25" t="s">
        <v>2</v>
      </c>
      <c r="C449" s="25" t="s">
        <v>277</v>
      </c>
      <c r="D449" s="25" t="s">
        <v>700</v>
      </c>
      <c r="E449" s="25">
        <v>101</v>
      </c>
      <c r="F449" s="25">
        <v>22</v>
      </c>
      <c r="G449" s="25">
        <v>79</v>
      </c>
      <c r="H449" s="25">
        <v>0</v>
      </c>
      <c r="I449" s="25">
        <v>110</v>
      </c>
      <c r="J449" s="25">
        <v>24</v>
      </c>
      <c r="K449" s="25">
        <v>86</v>
      </c>
      <c r="L449" s="25">
        <v>5</v>
      </c>
      <c r="M449" s="25">
        <v>150</v>
      </c>
      <c r="N449" s="25">
        <v>26</v>
      </c>
      <c r="O449" s="25">
        <v>124</v>
      </c>
      <c r="P449" s="25">
        <v>5</v>
      </c>
      <c r="Q449" s="25">
        <v>164</v>
      </c>
      <c r="R449" s="25">
        <v>34</v>
      </c>
      <c r="S449" s="25">
        <v>130</v>
      </c>
      <c r="T449" s="25">
        <v>8</v>
      </c>
      <c r="U449" s="25">
        <v>168</v>
      </c>
      <c r="V449" s="25">
        <v>56</v>
      </c>
      <c r="W449" s="25">
        <v>112</v>
      </c>
      <c r="X449" s="25">
        <f>VLOOKUP(C449,'HERD Expenditures, 2007-2016'!$C$2:$N$630,8,FALSE)</f>
        <v>3314</v>
      </c>
      <c r="Y449" s="25">
        <f>VLOOKUP(C449,'HERD Expenditures, 2007-2016'!$C$2:$N$630,9,FALSE)</f>
        <v>4463</v>
      </c>
      <c r="Z449" s="25">
        <f>VLOOKUP(C449,'HERD Expenditures, 2007-2016'!$C$2:$N$630,10,FALSE)</f>
        <v>4794</v>
      </c>
      <c r="AA449" s="25">
        <f>VLOOKUP(C449,'HERD Expenditures, 2007-2016'!$C$2:$N$630,11,FALSE)</f>
        <v>5353</v>
      </c>
      <c r="AB449" s="25">
        <f>VLOOKUP(C449,'HERD Expenditures, 2007-2016'!$C$2:$N$630,12,FALSE)</f>
        <v>6554</v>
      </c>
      <c r="AC449" s="45">
        <f t="shared" si="7"/>
        <v>2</v>
      </c>
      <c r="AD449" s="21">
        <v>533971</v>
      </c>
      <c r="AE449" s="21">
        <v>1503102</v>
      </c>
    </row>
    <row r="450" spans="1:31" hidden="1" x14ac:dyDescent="0.25">
      <c r="A450" s="25" t="s">
        <v>32</v>
      </c>
      <c r="B450" s="25" t="s">
        <v>2</v>
      </c>
      <c r="C450" s="25" t="s">
        <v>200</v>
      </c>
      <c r="D450" s="25" t="s">
        <v>751</v>
      </c>
      <c r="E450" s="25">
        <v>60</v>
      </c>
      <c r="F450" s="25">
        <v>12</v>
      </c>
      <c r="G450" s="25">
        <v>48</v>
      </c>
      <c r="H450" s="25">
        <v>0</v>
      </c>
      <c r="I450" s="25">
        <v>72</v>
      </c>
      <c r="J450" s="25">
        <v>24</v>
      </c>
      <c r="K450" s="25">
        <v>48</v>
      </c>
      <c r="L450" s="25">
        <v>2</v>
      </c>
      <c r="M450" s="25">
        <v>60</v>
      </c>
      <c r="N450" s="25">
        <v>12</v>
      </c>
      <c r="O450" s="25">
        <v>48</v>
      </c>
      <c r="P450" s="25">
        <v>0</v>
      </c>
      <c r="Q450" s="25">
        <v>94</v>
      </c>
      <c r="R450" s="25">
        <v>28</v>
      </c>
      <c r="S450" s="25">
        <v>66</v>
      </c>
      <c r="T450" s="25">
        <v>4</v>
      </c>
      <c r="U450" s="25">
        <v>102</v>
      </c>
      <c r="V450" s="25">
        <v>34</v>
      </c>
      <c r="W450" s="25">
        <v>68</v>
      </c>
      <c r="X450" s="25">
        <f>VLOOKUP(C450,'HERD Expenditures, 2007-2016'!$C$2:$N$630,8,FALSE)</f>
        <v>5906</v>
      </c>
      <c r="Y450" s="25">
        <f>VLOOKUP(C450,'HERD Expenditures, 2007-2016'!$C$2:$N$630,9,FALSE)</f>
        <v>8040</v>
      </c>
      <c r="Z450" s="25">
        <f>VLOOKUP(C450,'HERD Expenditures, 2007-2016'!$C$2:$N$630,10,FALSE)</f>
        <v>3975</v>
      </c>
      <c r="AA450" s="25">
        <f>VLOOKUP(C450,'HERD Expenditures, 2007-2016'!$C$2:$N$630,11,FALSE)</f>
        <v>9515</v>
      </c>
      <c r="AB450" s="25">
        <f>VLOOKUP(C450,'HERD Expenditures, 2007-2016'!$C$2:$N$630,12,FALSE)</f>
        <v>9325</v>
      </c>
      <c r="AC450" s="45">
        <f t="shared" si="7"/>
        <v>2</v>
      </c>
      <c r="AD450" s="21">
        <v>159295</v>
      </c>
      <c r="AE450" s="21">
        <v>3670284</v>
      </c>
    </row>
    <row r="451" spans="1:31" hidden="1" x14ac:dyDescent="0.25">
      <c r="A451" s="25" t="s">
        <v>129</v>
      </c>
      <c r="B451" s="25" t="s">
        <v>2</v>
      </c>
      <c r="C451" s="25" t="s">
        <v>128</v>
      </c>
      <c r="D451" s="25" t="s">
        <v>862</v>
      </c>
      <c r="E451" s="25">
        <v>151</v>
      </c>
      <c r="F451" s="25">
        <v>35</v>
      </c>
      <c r="G451" s="25">
        <v>116</v>
      </c>
      <c r="H451" s="25">
        <v>0</v>
      </c>
      <c r="I451" s="25">
        <v>124</v>
      </c>
      <c r="J451" s="25">
        <v>39</v>
      </c>
      <c r="K451" s="25">
        <v>85</v>
      </c>
      <c r="L451" s="25">
        <v>0</v>
      </c>
      <c r="M451" s="25">
        <v>74</v>
      </c>
      <c r="N451" s="25">
        <v>31</v>
      </c>
      <c r="O451" s="25">
        <v>43</v>
      </c>
      <c r="P451" s="25">
        <v>0</v>
      </c>
      <c r="Q451" s="25">
        <v>93</v>
      </c>
      <c r="R451" s="25">
        <v>25</v>
      </c>
      <c r="S451" s="25">
        <v>68</v>
      </c>
      <c r="T451" s="25">
        <v>0</v>
      </c>
      <c r="U451" s="25">
        <v>60</v>
      </c>
      <c r="V451" s="25">
        <v>20</v>
      </c>
      <c r="W451" s="25">
        <v>40</v>
      </c>
      <c r="X451" s="25">
        <f>VLOOKUP(C451,'HERD Expenditures, 2007-2016'!$C$2:$N$630,8,FALSE)</f>
        <v>3031</v>
      </c>
      <c r="Y451" s="25">
        <f>VLOOKUP(C451,'HERD Expenditures, 2007-2016'!$C$2:$N$630,9,FALSE)</f>
        <v>2179</v>
      </c>
      <c r="Z451" s="25">
        <f>VLOOKUP(C451,'HERD Expenditures, 2007-2016'!$C$2:$N$630,10,FALSE)</f>
        <v>1450</v>
      </c>
      <c r="AA451" s="25">
        <f>VLOOKUP(C451,'HERD Expenditures, 2007-2016'!$C$2:$N$630,11,FALSE)</f>
        <v>1599</v>
      </c>
      <c r="AB451" s="25">
        <f>VLOOKUP(C451,'HERD Expenditures, 2007-2016'!$C$2:$N$630,12,FALSE)</f>
        <v>1822</v>
      </c>
      <c r="AC451" s="45">
        <f t="shared" si="7"/>
        <v>2</v>
      </c>
      <c r="AD451" s="21">
        <v>189825</v>
      </c>
      <c r="AE451" s="21">
        <v>2602408</v>
      </c>
    </row>
    <row r="452" spans="1:31" hidden="1" x14ac:dyDescent="0.25">
      <c r="A452" s="25" t="s">
        <v>42</v>
      </c>
      <c r="B452" s="25" t="s">
        <v>2</v>
      </c>
      <c r="C452" s="25" t="s">
        <v>478</v>
      </c>
      <c r="D452" s="25" t="s">
        <v>801</v>
      </c>
      <c r="E452" s="25">
        <v>777</v>
      </c>
      <c r="F452" s="25">
        <v>246</v>
      </c>
      <c r="G452" s="25">
        <v>531</v>
      </c>
      <c r="H452" s="25">
        <v>86</v>
      </c>
      <c r="I452" s="25">
        <v>869</v>
      </c>
      <c r="J452" s="25">
        <v>287</v>
      </c>
      <c r="K452" s="25">
        <v>582</v>
      </c>
      <c r="L452" s="25">
        <v>75</v>
      </c>
      <c r="M452" s="25">
        <v>819</v>
      </c>
      <c r="N452" s="25">
        <v>282</v>
      </c>
      <c r="O452" s="25">
        <v>537</v>
      </c>
      <c r="P452" s="25">
        <v>62</v>
      </c>
      <c r="Q452" s="25">
        <v>796</v>
      </c>
      <c r="R452" s="25">
        <v>278</v>
      </c>
      <c r="S452" s="25">
        <v>518</v>
      </c>
      <c r="T452" s="25">
        <v>65</v>
      </c>
      <c r="U452" s="25">
        <v>789</v>
      </c>
      <c r="V452" s="25">
        <v>269</v>
      </c>
      <c r="W452" s="25">
        <v>520</v>
      </c>
      <c r="X452" s="25">
        <f>VLOOKUP(C452,'HERD Expenditures, 2007-2016'!$C$2:$N$630,8,FALSE)</f>
        <v>204352</v>
      </c>
      <c r="Y452" s="25">
        <f>VLOOKUP(C452,'HERD Expenditures, 2007-2016'!$C$2:$N$630,9,FALSE)</f>
        <v>198232</v>
      </c>
      <c r="Z452" s="25">
        <f>VLOOKUP(C452,'HERD Expenditures, 2007-2016'!$C$2:$N$630,10,FALSE)</f>
        <v>220016</v>
      </c>
      <c r="AA452" s="25">
        <f>VLOOKUP(C452,'HERD Expenditures, 2007-2016'!$C$2:$N$630,11,FALSE)</f>
        <v>216592</v>
      </c>
      <c r="AB452" s="25">
        <f>VLOOKUP(C452,'HERD Expenditures, 2007-2016'!$C$2:$N$630,12,FALSE)</f>
        <v>212374</v>
      </c>
      <c r="AC452" s="45">
        <f t="shared" si="7"/>
        <v>1.9330855018587361</v>
      </c>
      <c r="AD452" s="21">
        <v>2559666</v>
      </c>
      <c r="AE452" s="21">
        <v>2239817</v>
      </c>
    </row>
    <row r="453" spans="1:31" x14ac:dyDescent="0.25">
      <c r="A453" s="25" t="s">
        <v>16</v>
      </c>
      <c r="B453" s="25" t="s">
        <v>2</v>
      </c>
      <c r="C453" s="25" t="s">
        <v>551</v>
      </c>
      <c r="D453" s="25" t="s">
        <v>760</v>
      </c>
      <c r="E453" s="25">
        <v>2212</v>
      </c>
      <c r="F453" s="25">
        <v>548</v>
      </c>
      <c r="G453" s="25">
        <v>1664</v>
      </c>
      <c r="H453" s="25">
        <v>165</v>
      </c>
      <c r="I453" s="25">
        <v>1722</v>
      </c>
      <c r="J453" s="25">
        <v>480</v>
      </c>
      <c r="K453" s="25">
        <v>1242</v>
      </c>
      <c r="L453" s="25">
        <v>135</v>
      </c>
      <c r="M453" s="25">
        <v>1745</v>
      </c>
      <c r="N453" s="25">
        <v>453</v>
      </c>
      <c r="O453" s="25">
        <v>1292</v>
      </c>
      <c r="P453" s="25">
        <v>148</v>
      </c>
      <c r="Q453" s="25">
        <v>1397</v>
      </c>
      <c r="R453" s="25">
        <v>613</v>
      </c>
      <c r="S453" s="25">
        <v>784</v>
      </c>
      <c r="T453" s="25">
        <v>124</v>
      </c>
      <c r="U453" s="25">
        <v>1816</v>
      </c>
      <c r="V453" s="25">
        <v>624</v>
      </c>
      <c r="W453" s="25">
        <v>1192</v>
      </c>
      <c r="X453" s="25">
        <f>VLOOKUP(C453,'HERD Expenditures, 2007-2016'!$C$2:$N$630,8,FALSE)</f>
        <v>204328</v>
      </c>
      <c r="Y453" s="25">
        <f>VLOOKUP(C453,'HERD Expenditures, 2007-2016'!$C$2:$N$630,9,FALSE)</f>
        <v>182721</v>
      </c>
      <c r="Z453" s="25">
        <f>VLOOKUP(C453,'HERD Expenditures, 2007-2016'!$C$2:$N$630,10,FALSE)</f>
        <v>176380</v>
      </c>
      <c r="AA453" s="25">
        <f>VLOOKUP(C453,'HERD Expenditures, 2007-2016'!$C$2:$N$630,11,FALSE)</f>
        <v>171926</v>
      </c>
      <c r="AB453" s="25">
        <f>VLOOKUP(C453,'HERD Expenditures, 2007-2016'!$C$2:$N$630,12,FALSE)</f>
        <v>170006</v>
      </c>
      <c r="AC453" s="45">
        <f t="shared" si="7"/>
        <v>1.9102564102564104</v>
      </c>
      <c r="AD453" s="21">
        <v>45347</v>
      </c>
      <c r="AE453" s="21">
        <v>500549</v>
      </c>
    </row>
    <row r="454" spans="1:31" hidden="1" x14ac:dyDescent="0.25">
      <c r="A454" s="25" t="s">
        <v>27</v>
      </c>
      <c r="B454" s="25" t="s">
        <v>5</v>
      </c>
      <c r="C454" s="25" t="s">
        <v>454</v>
      </c>
      <c r="D454" s="25" t="s">
        <v>814</v>
      </c>
      <c r="E454" s="25">
        <v>795</v>
      </c>
      <c r="F454" s="25">
        <v>238</v>
      </c>
      <c r="G454" s="25">
        <v>557</v>
      </c>
      <c r="H454" s="25">
        <v>30</v>
      </c>
      <c r="I454" s="25">
        <v>708</v>
      </c>
      <c r="J454" s="25">
        <v>227</v>
      </c>
      <c r="K454" s="25">
        <v>481</v>
      </c>
      <c r="L454" s="25">
        <v>28</v>
      </c>
      <c r="M454" s="25">
        <v>644</v>
      </c>
      <c r="N454" s="25">
        <v>234</v>
      </c>
      <c r="O454" s="25">
        <v>410</v>
      </c>
      <c r="P454" s="25">
        <v>26</v>
      </c>
      <c r="Q454" s="25">
        <v>701</v>
      </c>
      <c r="R454" s="25">
        <v>274</v>
      </c>
      <c r="S454" s="25">
        <v>427</v>
      </c>
      <c r="T454" s="25">
        <v>22</v>
      </c>
      <c r="U454" s="25">
        <v>612</v>
      </c>
      <c r="V454" s="25">
        <v>211</v>
      </c>
      <c r="W454" s="25">
        <v>401</v>
      </c>
      <c r="X454" s="25">
        <f>VLOOKUP(C454,'HERD Expenditures, 2007-2016'!$C$2:$N$630,8,FALSE)</f>
        <v>132450</v>
      </c>
      <c r="Y454" s="25">
        <f>VLOOKUP(C454,'HERD Expenditures, 2007-2016'!$C$2:$N$630,9,FALSE)</f>
        <v>94880</v>
      </c>
      <c r="Z454" s="25">
        <f>VLOOKUP(C454,'HERD Expenditures, 2007-2016'!$C$2:$N$630,10,FALSE)</f>
        <v>99032</v>
      </c>
      <c r="AA454" s="25">
        <f>VLOOKUP(C454,'HERD Expenditures, 2007-2016'!$C$2:$N$630,11,FALSE)</f>
        <v>89170</v>
      </c>
      <c r="AB454" s="25">
        <f>VLOOKUP(C454,'HERD Expenditures, 2007-2016'!$C$2:$N$630,12,FALSE)</f>
        <v>65529</v>
      </c>
      <c r="AC454" s="45">
        <f t="shared" si="7"/>
        <v>1.9004739336492891</v>
      </c>
      <c r="AD454" s="21">
        <v>496807</v>
      </c>
      <c r="AE454" s="21">
        <v>1724973</v>
      </c>
    </row>
    <row r="455" spans="1:31" x14ac:dyDescent="0.25">
      <c r="A455" s="25" t="s">
        <v>81</v>
      </c>
      <c r="B455" s="25" t="s">
        <v>5</v>
      </c>
      <c r="C455" s="25" t="s">
        <v>564</v>
      </c>
      <c r="D455" s="25" t="s">
        <v>750</v>
      </c>
      <c r="E455" s="25">
        <v>2422</v>
      </c>
      <c r="F455" s="25">
        <v>411</v>
      </c>
      <c r="G455" s="25">
        <v>2011</v>
      </c>
      <c r="H455" s="25">
        <v>106</v>
      </c>
      <c r="I455" s="25">
        <v>1988</v>
      </c>
      <c r="J455" s="25">
        <v>343</v>
      </c>
      <c r="K455" s="25">
        <v>1645</v>
      </c>
      <c r="L455" s="25">
        <v>91</v>
      </c>
      <c r="M455" s="25">
        <v>1889</v>
      </c>
      <c r="N455" s="25">
        <v>321</v>
      </c>
      <c r="O455" s="25">
        <v>1568</v>
      </c>
      <c r="P455" s="25">
        <v>89</v>
      </c>
      <c r="Q455" s="25">
        <v>1862</v>
      </c>
      <c r="R455" s="25">
        <v>328</v>
      </c>
      <c r="S455" s="25">
        <v>1534</v>
      </c>
      <c r="T455" s="25">
        <v>80</v>
      </c>
      <c r="U455" s="25">
        <v>2096</v>
      </c>
      <c r="V455" s="25">
        <v>725</v>
      </c>
      <c r="W455" s="25">
        <v>1371</v>
      </c>
      <c r="X455" s="25">
        <f>VLOOKUP(C455,'HERD Expenditures, 2007-2016'!$C$2:$N$630,8,FALSE)</f>
        <v>166523</v>
      </c>
      <c r="Y455" s="25">
        <f>VLOOKUP(C455,'HERD Expenditures, 2007-2016'!$C$2:$N$630,9,FALSE)</f>
        <v>134500</v>
      </c>
      <c r="Z455" s="25">
        <f>VLOOKUP(C455,'HERD Expenditures, 2007-2016'!$C$2:$N$630,10,FALSE)</f>
        <v>126543</v>
      </c>
      <c r="AA455" s="25">
        <f>VLOOKUP(C455,'HERD Expenditures, 2007-2016'!$C$2:$N$630,11,FALSE)</f>
        <v>129968</v>
      </c>
      <c r="AB455" s="25">
        <f>VLOOKUP(C455,'HERD Expenditures, 2007-2016'!$C$2:$N$630,12,FALSE)</f>
        <v>181617</v>
      </c>
      <c r="AC455" s="45">
        <f t="shared" si="7"/>
        <v>1.8910344827586207</v>
      </c>
      <c r="AD455" s="21">
        <v>773940</v>
      </c>
      <c r="AE455" s="21">
        <v>10239710</v>
      </c>
    </row>
    <row r="456" spans="1:31" hidden="1" x14ac:dyDescent="0.25">
      <c r="A456" s="25" t="s">
        <v>32</v>
      </c>
      <c r="B456" s="25" t="s">
        <v>2</v>
      </c>
      <c r="C456" s="25" t="s">
        <v>148</v>
      </c>
      <c r="D456" s="25" t="s">
        <v>790</v>
      </c>
      <c r="E456" s="25">
        <v>40</v>
      </c>
      <c r="F456" s="25">
        <v>19</v>
      </c>
      <c r="G456" s="25">
        <v>21</v>
      </c>
      <c r="H456" s="25">
        <v>7</v>
      </c>
      <c r="I456" s="25">
        <v>61</v>
      </c>
      <c r="J456" s="25">
        <v>21</v>
      </c>
      <c r="K456" s="25">
        <v>40</v>
      </c>
      <c r="L456" s="25">
        <v>10</v>
      </c>
      <c r="M456" s="25">
        <v>85</v>
      </c>
      <c r="N456" s="25">
        <v>24</v>
      </c>
      <c r="O456" s="25">
        <v>61</v>
      </c>
      <c r="P456" s="25">
        <v>8</v>
      </c>
      <c r="Q456" s="25">
        <v>91</v>
      </c>
      <c r="R456" s="25">
        <v>22</v>
      </c>
      <c r="S456" s="25">
        <v>69</v>
      </c>
      <c r="T456" s="25">
        <v>8</v>
      </c>
      <c r="U456" s="25">
        <v>72</v>
      </c>
      <c r="V456" s="25">
        <v>25</v>
      </c>
      <c r="W456" s="25">
        <v>47</v>
      </c>
      <c r="X456" s="25">
        <f>VLOOKUP(C456,'HERD Expenditures, 2007-2016'!$C$2:$N$630,8,FALSE)</f>
        <v>1611</v>
      </c>
      <c r="Y456" s="25">
        <f>VLOOKUP(C456,'HERD Expenditures, 2007-2016'!$C$2:$N$630,9,FALSE)</f>
        <v>3094</v>
      </c>
      <c r="Z456" s="25">
        <f>VLOOKUP(C456,'HERD Expenditures, 2007-2016'!$C$2:$N$630,10,FALSE)</f>
        <v>2992</v>
      </c>
      <c r="AA456" s="25">
        <f>VLOOKUP(C456,'HERD Expenditures, 2007-2016'!$C$2:$N$630,11,FALSE)</f>
        <v>2633</v>
      </c>
      <c r="AB456" s="25">
        <f>VLOOKUP(C456,'HERD Expenditures, 2007-2016'!$C$2:$N$630,12,FALSE)</f>
        <v>2383</v>
      </c>
      <c r="AC456" s="45">
        <f t="shared" si="7"/>
        <v>1.88</v>
      </c>
      <c r="AD456" s="21">
        <v>2045647</v>
      </c>
      <c r="AE456" s="21">
        <v>14325377</v>
      </c>
    </row>
    <row r="457" spans="1:31" hidden="1" x14ac:dyDescent="0.25">
      <c r="A457" s="25" t="s">
        <v>42</v>
      </c>
      <c r="B457" s="25" t="s">
        <v>2</v>
      </c>
      <c r="C457" s="25" t="s">
        <v>127</v>
      </c>
      <c r="D457" s="25" t="s">
        <v>723</v>
      </c>
      <c r="E457" s="25">
        <v>71</v>
      </c>
      <c r="F457" s="25">
        <v>19</v>
      </c>
      <c r="G457" s="25">
        <v>52</v>
      </c>
      <c r="H457" s="25">
        <v>1</v>
      </c>
      <c r="I457" s="25">
        <v>55</v>
      </c>
      <c r="J457" s="25">
        <v>24</v>
      </c>
      <c r="K457" s="25">
        <v>31</v>
      </c>
      <c r="L457" s="25">
        <v>1</v>
      </c>
      <c r="M457" s="25">
        <v>92</v>
      </c>
      <c r="N457" s="25">
        <v>26</v>
      </c>
      <c r="O457" s="25">
        <v>66</v>
      </c>
      <c r="P457" s="25">
        <v>0</v>
      </c>
      <c r="Q457" s="25">
        <v>59</v>
      </c>
      <c r="R457" s="25">
        <v>17</v>
      </c>
      <c r="S457" s="25">
        <v>42</v>
      </c>
      <c r="T457" s="25">
        <v>0</v>
      </c>
      <c r="U457" s="25">
        <v>60</v>
      </c>
      <c r="V457" s="25">
        <v>21</v>
      </c>
      <c r="W457" s="25">
        <v>39</v>
      </c>
      <c r="X457" s="25">
        <f>VLOOKUP(C457,'HERD Expenditures, 2007-2016'!$C$2:$N$630,8,FALSE)</f>
        <v>1777</v>
      </c>
      <c r="Y457" s="25">
        <f>VLOOKUP(C457,'HERD Expenditures, 2007-2016'!$C$2:$N$630,9,FALSE)</f>
        <v>1157</v>
      </c>
      <c r="Z457" s="25">
        <f>VLOOKUP(C457,'HERD Expenditures, 2007-2016'!$C$2:$N$630,10,FALSE)</f>
        <v>1561</v>
      </c>
      <c r="AA457" s="25">
        <f>VLOOKUP(C457,'HERD Expenditures, 2007-2016'!$C$2:$N$630,11,FALSE)</f>
        <v>2136</v>
      </c>
      <c r="AB457" s="25">
        <f>VLOOKUP(C457,'HERD Expenditures, 2007-2016'!$C$2:$N$630,12,FALSE)</f>
        <v>1762</v>
      </c>
      <c r="AC457" s="45">
        <f t="shared" si="7"/>
        <v>1.8571428571428572</v>
      </c>
      <c r="AD457" s="21" t="e">
        <v>#N/A</v>
      </c>
      <c r="AE457" s="21">
        <v>1662251</v>
      </c>
    </row>
    <row r="458" spans="1:31" hidden="1" x14ac:dyDescent="0.25">
      <c r="A458" s="25" t="s">
        <v>10</v>
      </c>
      <c r="B458" s="25" t="s">
        <v>5</v>
      </c>
      <c r="C458" s="25" t="s">
        <v>349</v>
      </c>
      <c r="D458" s="25" t="s">
        <v>847</v>
      </c>
      <c r="E458" s="25">
        <v>252</v>
      </c>
      <c r="F458" s="25">
        <v>60</v>
      </c>
      <c r="G458" s="25">
        <v>192</v>
      </c>
      <c r="H458" s="25">
        <v>0</v>
      </c>
      <c r="I458" s="25">
        <v>303</v>
      </c>
      <c r="J458" s="25">
        <v>146</v>
      </c>
      <c r="K458" s="25">
        <v>157</v>
      </c>
      <c r="L458" s="25">
        <v>0</v>
      </c>
      <c r="M458" s="25">
        <v>330</v>
      </c>
      <c r="N458" s="25">
        <v>126</v>
      </c>
      <c r="O458" s="25">
        <v>204</v>
      </c>
      <c r="P458" s="25">
        <v>0</v>
      </c>
      <c r="Q458" s="25">
        <v>353</v>
      </c>
      <c r="R458" s="25">
        <v>128</v>
      </c>
      <c r="S458" s="25">
        <v>225</v>
      </c>
      <c r="T458" s="25">
        <v>0</v>
      </c>
      <c r="U458" s="25">
        <v>282</v>
      </c>
      <c r="V458" s="25">
        <v>100</v>
      </c>
      <c r="W458" s="25">
        <v>182</v>
      </c>
      <c r="X458" s="25">
        <f>VLOOKUP(C458,'HERD Expenditures, 2007-2016'!$C$2:$N$630,8,FALSE)</f>
        <v>3583</v>
      </c>
      <c r="Y458" s="25">
        <f>VLOOKUP(C458,'HERD Expenditures, 2007-2016'!$C$2:$N$630,9,FALSE)</f>
        <v>3796</v>
      </c>
      <c r="Z458" s="25">
        <f>VLOOKUP(C458,'HERD Expenditures, 2007-2016'!$C$2:$N$630,10,FALSE)</f>
        <v>3424</v>
      </c>
      <c r="AA458" s="25">
        <f>VLOOKUP(C458,'HERD Expenditures, 2007-2016'!$C$2:$N$630,11,FALSE)</f>
        <v>3615</v>
      </c>
      <c r="AB458" s="25">
        <f>VLOOKUP(C458,'HERD Expenditures, 2007-2016'!$C$2:$N$630,12,FALSE)</f>
        <v>3211</v>
      </c>
      <c r="AC458" s="45">
        <f t="shared" si="7"/>
        <v>1.82</v>
      </c>
      <c r="AD458" s="21">
        <v>1709983</v>
      </c>
      <c r="AE458" s="21">
        <v>3725280</v>
      </c>
    </row>
    <row r="459" spans="1:31" hidden="1" x14ac:dyDescent="0.25">
      <c r="A459" s="25" t="s">
        <v>19</v>
      </c>
      <c r="B459" s="25" t="s">
        <v>2</v>
      </c>
      <c r="C459" s="25" t="s">
        <v>248</v>
      </c>
      <c r="D459" s="25" t="s">
        <v>716</v>
      </c>
      <c r="E459" s="25">
        <v>85</v>
      </c>
      <c r="F459" s="25">
        <v>35</v>
      </c>
      <c r="G459" s="25">
        <v>50</v>
      </c>
      <c r="H459" s="25">
        <v>8</v>
      </c>
      <c r="I459" s="25">
        <v>90</v>
      </c>
      <c r="J459" s="25">
        <v>37</v>
      </c>
      <c r="K459" s="25">
        <v>53</v>
      </c>
      <c r="L459" s="25">
        <v>9</v>
      </c>
      <c r="M459" s="25">
        <v>107</v>
      </c>
      <c r="N459" s="25">
        <v>45</v>
      </c>
      <c r="O459" s="25">
        <v>62</v>
      </c>
      <c r="P459" s="25">
        <v>9</v>
      </c>
      <c r="Q459" s="25">
        <v>123</v>
      </c>
      <c r="R459" s="25">
        <v>48</v>
      </c>
      <c r="S459" s="25">
        <v>75</v>
      </c>
      <c r="T459" s="25">
        <v>10</v>
      </c>
      <c r="U459" s="25">
        <v>143</v>
      </c>
      <c r="V459" s="25">
        <v>51</v>
      </c>
      <c r="W459" s="25">
        <v>92</v>
      </c>
      <c r="X459" s="25">
        <f>VLOOKUP(C459,'HERD Expenditures, 2007-2016'!$C$2:$N$630,8,FALSE)</f>
        <v>6398</v>
      </c>
      <c r="Y459" s="25">
        <f>VLOOKUP(C459,'HERD Expenditures, 2007-2016'!$C$2:$N$630,9,FALSE)</f>
        <v>6489</v>
      </c>
      <c r="Z459" s="25">
        <f>VLOOKUP(C459,'HERD Expenditures, 2007-2016'!$C$2:$N$630,10,FALSE)</f>
        <v>6675</v>
      </c>
      <c r="AA459" s="25">
        <f>VLOOKUP(C459,'HERD Expenditures, 2007-2016'!$C$2:$N$630,11,FALSE)</f>
        <v>7058</v>
      </c>
      <c r="AB459" s="25">
        <f>VLOOKUP(C459,'HERD Expenditures, 2007-2016'!$C$2:$N$630,12,FALSE)</f>
        <v>7244</v>
      </c>
      <c r="AC459" s="45">
        <f t="shared" si="7"/>
        <v>1.803921568627451</v>
      </c>
      <c r="AD459" s="21">
        <v>1139580</v>
      </c>
      <c r="AE459" s="21">
        <v>2239817</v>
      </c>
    </row>
    <row r="460" spans="1:31" x14ac:dyDescent="0.25">
      <c r="A460" s="25" t="s">
        <v>50</v>
      </c>
      <c r="B460" s="25" t="s">
        <v>5</v>
      </c>
      <c r="C460" s="25" t="s">
        <v>613</v>
      </c>
      <c r="D460" s="25" t="s">
        <v>712</v>
      </c>
      <c r="E460" s="25">
        <v>3208</v>
      </c>
      <c r="F460" s="25">
        <v>1188</v>
      </c>
      <c r="G460" s="25">
        <v>2020</v>
      </c>
      <c r="H460" s="25">
        <v>278</v>
      </c>
      <c r="I460" s="25">
        <v>3089</v>
      </c>
      <c r="J460" s="25">
        <v>1199</v>
      </c>
      <c r="K460" s="25">
        <v>1890</v>
      </c>
      <c r="L460" s="25">
        <v>279</v>
      </c>
      <c r="M460" s="25">
        <v>3820</v>
      </c>
      <c r="N460" s="25">
        <v>1379</v>
      </c>
      <c r="O460" s="25">
        <v>2441</v>
      </c>
      <c r="P460" s="25">
        <v>314</v>
      </c>
      <c r="Q460" s="25">
        <v>3911</v>
      </c>
      <c r="R460" s="25">
        <v>1437</v>
      </c>
      <c r="S460" s="25">
        <v>2474</v>
      </c>
      <c r="T460" s="25">
        <v>303</v>
      </c>
      <c r="U460" s="25">
        <v>4197</v>
      </c>
      <c r="V460" s="25">
        <v>1503</v>
      </c>
      <c r="W460" s="25">
        <v>2694</v>
      </c>
      <c r="X460" s="25">
        <f>VLOOKUP(C460,'HERD Expenditures, 2007-2016'!$C$2:$N$630,8,FALSE)</f>
        <v>443206</v>
      </c>
      <c r="Y460" s="25">
        <f>VLOOKUP(C460,'HERD Expenditures, 2007-2016'!$C$2:$N$630,9,FALSE)</f>
        <v>459409</v>
      </c>
      <c r="Z460" s="25">
        <f>VLOOKUP(C460,'HERD Expenditures, 2007-2016'!$C$2:$N$630,10,FALSE)</f>
        <v>488641</v>
      </c>
      <c r="AA460" s="25">
        <f>VLOOKUP(C460,'HERD Expenditures, 2007-2016'!$C$2:$N$630,11,FALSE)</f>
        <v>485354</v>
      </c>
      <c r="AB460" s="25">
        <f>VLOOKUP(C460,'HERD Expenditures, 2007-2016'!$C$2:$N$630,12,FALSE)</f>
        <v>505965</v>
      </c>
      <c r="AC460" s="45">
        <f t="shared" si="7"/>
        <v>1.7924151696606787</v>
      </c>
      <c r="AD460" s="21">
        <v>5456991</v>
      </c>
      <c r="AE460" s="21">
        <v>14325377</v>
      </c>
    </row>
    <row r="461" spans="1:31" hidden="1" x14ac:dyDescent="0.25">
      <c r="A461" s="25" t="s">
        <v>157</v>
      </c>
      <c r="B461" s="25" t="s">
        <v>5</v>
      </c>
      <c r="C461" s="25" t="s">
        <v>220</v>
      </c>
      <c r="D461" s="25" t="s">
        <v>798</v>
      </c>
      <c r="E461" s="25">
        <v>55</v>
      </c>
      <c r="F461" s="25">
        <v>17</v>
      </c>
      <c r="G461" s="25">
        <v>38</v>
      </c>
      <c r="H461" s="25">
        <v>1</v>
      </c>
      <c r="I461" s="25">
        <v>64</v>
      </c>
      <c r="J461" s="25">
        <v>22</v>
      </c>
      <c r="K461" s="25">
        <v>42</v>
      </c>
      <c r="L461" s="25">
        <v>0</v>
      </c>
      <c r="M461" s="25">
        <v>132</v>
      </c>
      <c r="N461" s="25">
        <v>35</v>
      </c>
      <c r="O461" s="25">
        <v>97</v>
      </c>
      <c r="P461" s="25">
        <v>0</v>
      </c>
      <c r="Q461" s="25">
        <v>90</v>
      </c>
      <c r="R461" s="25">
        <v>46</v>
      </c>
      <c r="S461" s="25">
        <v>44</v>
      </c>
      <c r="T461" s="25">
        <v>0</v>
      </c>
      <c r="U461" s="25">
        <v>121</v>
      </c>
      <c r="V461" s="25">
        <v>44</v>
      </c>
      <c r="W461" s="25">
        <v>77</v>
      </c>
      <c r="X461" s="25">
        <f>VLOOKUP(C461,'HERD Expenditures, 2007-2016'!$C$2:$N$630,8,FALSE)</f>
        <v>1327</v>
      </c>
      <c r="Y461" s="25">
        <f>VLOOKUP(C461,'HERD Expenditures, 2007-2016'!$C$2:$N$630,9,FALSE)</f>
        <v>1187</v>
      </c>
      <c r="Z461" s="25">
        <f>VLOOKUP(C461,'HERD Expenditures, 2007-2016'!$C$2:$N$630,10,FALSE)</f>
        <v>1508</v>
      </c>
      <c r="AA461" s="25">
        <f>VLOOKUP(C461,'HERD Expenditures, 2007-2016'!$C$2:$N$630,11,FALSE)</f>
        <v>1208</v>
      </c>
      <c r="AB461" s="25">
        <f>VLOOKUP(C461,'HERD Expenditures, 2007-2016'!$C$2:$N$630,12,FALSE)</f>
        <v>1172</v>
      </c>
      <c r="AC461" s="45">
        <f t="shared" si="7"/>
        <v>1.75</v>
      </c>
      <c r="AD461" s="21">
        <v>923418</v>
      </c>
      <c r="AE461" s="21">
        <v>4719985</v>
      </c>
    </row>
    <row r="462" spans="1:31" hidden="1" x14ac:dyDescent="0.25">
      <c r="A462" s="25" t="s">
        <v>21</v>
      </c>
      <c r="B462" s="25" t="s">
        <v>2</v>
      </c>
      <c r="C462" s="25" t="s">
        <v>136</v>
      </c>
      <c r="D462" s="25" t="s">
        <v>895</v>
      </c>
      <c r="E462" s="25">
        <v>132</v>
      </c>
      <c r="F462" s="25">
        <v>28</v>
      </c>
      <c r="G462" s="25">
        <v>104</v>
      </c>
      <c r="H462" s="25">
        <v>3</v>
      </c>
      <c r="I462" s="25">
        <v>80</v>
      </c>
      <c r="J462" s="25">
        <v>33</v>
      </c>
      <c r="K462" s="25">
        <v>47</v>
      </c>
      <c r="L462" s="25">
        <v>1</v>
      </c>
      <c r="M462" s="25">
        <v>52</v>
      </c>
      <c r="N462" s="25">
        <v>26</v>
      </c>
      <c r="O462" s="25">
        <v>26</v>
      </c>
      <c r="P462" s="25">
        <v>1</v>
      </c>
      <c r="Q462" s="25">
        <v>57</v>
      </c>
      <c r="R462" s="25">
        <v>26</v>
      </c>
      <c r="S462" s="25">
        <v>31</v>
      </c>
      <c r="T462" s="25">
        <v>2</v>
      </c>
      <c r="U462" s="25">
        <v>63</v>
      </c>
      <c r="V462" s="25">
        <v>23</v>
      </c>
      <c r="W462" s="25">
        <v>40</v>
      </c>
      <c r="X462" s="25">
        <f>VLOOKUP(C462,'HERD Expenditures, 2007-2016'!$C$2:$N$630,8,FALSE)</f>
        <v>4732</v>
      </c>
      <c r="Y462" s="25">
        <f>VLOOKUP(C462,'HERD Expenditures, 2007-2016'!$C$2:$N$630,9,FALSE)</f>
        <v>4292</v>
      </c>
      <c r="Z462" s="25">
        <f>VLOOKUP(C462,'HERD Expenditures, 2007-2016'!$C$2:$N$630,10,FALSE)</f>
        <v>3126</v>
      </c>
      <c r="AA462" s="25">
        <f>VLOOKUP(C462,'HERD Expenditures, 2007-2016'!$C$2:$N$630,11,FALSE)</f>
        <v>2991</v>
      </c>
      <c r="AB462" s="25">
        <f>VLOOKUP(C462,'HERD Expenditures, 2007-2016'!$C$2:$N$630,12,FALSE)</f>
        <v>3204</v>
      </c>
      <c r="AC462" s="45">
        <f t="shared" ref="AC462:AC489" si="8">W462/V462</f>
        <v>1.7391304347826086</v>
      </c>
      <c r="AD462" s="21" t="e">
        <v>#N/A</v>
      </c>
      <c r="AE462" s="21">
        <v>7998994</v>
      </c>
    </row>
    <row r="463" spans="1:31" hidden="1" x14ac:dyDescent="0.25">
      <c r="A463" s="25" t="s">
        <v>23</v>
      </c>
      <c r="B463" s="25" t="s">
        <v>2</v>
      </c>
      <c r="C463" s="25" t="s">
        <v>229</v>
      </c>
      <c r="D463" s="25" t="s">
        <v>737</v>
      </c>
      <c r="E463" s="25">
        <v>114</v>
      </c>
      <c r="F463" s="25">
        <v>32</v>
      </c>
      <c r="G463" s="25">
        <v>82</v>
      </c>
      <c r="H463" s="25">
        <v>0</v>
      </c>
      <c r="I463" s="25">
        <v>122</v>
      </c>
      <c r="J463" s="25">
        <v>37</v>
      </c>
      <c r="K463" s="25">
        <v>85</v>
      </c>
      <c r="L463" s="25">
        <v>0</v>
      </c>
      <c r="M463" s="25">
        <v>125</v>
      </c>
      <c r="N463" s="25">
        <v>43</v>
      </c>
      <c r="O463" s="25">
        <v>82</v>
      </c>
      <c r="P463" s="25">
        <v>0</v>
      </c>
      <c r="Q463" s="25">
        <v>141</v>
      </c>
      <c r="R463" s="25">
        <v>38</v>
      </c>
      <c r="S463" s="25">
        <v>103</v>
      </c>
      <c r="T463" s="25">
        <v>0</v>
      </c>
      <c r="U463" s="25">
        <v>131</v>
      </c>
      <c r="V463" s="25">
        <v>48</v>
      </c>
      <c r="W463" s="25">
        <v>83</v>
      </c>
      <c r="X463" s="25">
        <f>VLOOKUP(C463,'HERD Expenditures, 2007-2016'!$C$2:$N$630,8,FALSE)</f>
        <v>2475</v>
      </c>
      <c r="Y463" s="25">
        <f>VLOOKUP(C463,'HERD Expenditures, 2007-2016'!$C$2:$N$630,9,FALSE)</f>
        <v>2193</v>
      </c>
      <c r="Z463" s="25">
        <f>VLOOKUP(C463,'HERD Expenditures, 2007-2016'!$C$2:$N$630,10,FALSE)</f>
        <v>1946</v>
      </c>
      <c r="AA463" s="25">
        <f>VLOOKUP(C463,'HERD Expenditures, 2007-2016'!$C$2:$N$630,11,FALSE)</f>
        <v>1828</v>
      </c>
      <c r="AB463" s="25">
        <f>VLOOKUP(C463,'HERD Expenditures, 2007-2016'!$C$2:$N$630,12,FALSE)</f>
        <v>1505</v>
      </c>
      <c r="AC463" s="45">
        <f t="shared" si="8"/>
        <v>1.7291666666666667</v>
      </c>
      <c r="AD463" s="21" t="e">
        <v>#N/A</v>
      </c>
      <c r="AE463" s="21">
        <v>1662251</v>
      </c>
    </row>
    <row r="464" spans="1:31" hidden="1" x14ac:dyDescent="0.25">
      <c r="A464" s="25" t="s">
        <v>23</v>
      </c>
      <c r="B464" s="25" t="s">
        <v>5</v>
      </c>
      <c r="C464" s="25" t="s">
        <v>480</v>
      </c>
      <c r="D464" s="25" t="s">
        <v>716</v>
      </c>
      <c r="E464" s="25">
        <v>400</v>
      </c>
      <c r="F464" s="25">
        <v>65</v>
      </c>
      <c r="G464" s="25">
        <v>335</v>
      </c>
      <c r="H464" s="25">
        <v>9</v>
      </c>
      <c r="I464" s="25">
        <v>280</v>
      </c>
      <c r="J464" s="25">
        <v>80</v>
      </c>
      <c r="K464" s="25">
        <v>200</v>
      </c>
      <c r="L464" s="25">
        <v>20</v>
      </c>
      <c r="M464" s="25">
        <v>1147</v>
      </c>
      <c r="N464" s="25">
        <v>227</v>
      </c>
      <c r="O464" s="25">
        <v>920</v>
      </c>
      <c r="P464" s="25">
        <v>143</v>
      </c>
      <c r="Q464" s="25">
        <v>1230</v>
      </c>
      <c r="R464" s="25">
        <v>360</v>
      </c>
      <c r="S464" s="25">
        <v>870</v>
      </c>
      <c r="T464" s="25">
        <v>117</v>
      </c>
      <c r="U464" s="25">
        <v>810</v>
      </c>
      <c r="V464" s="25">
        <v>299</v>
      </c>
      <c r="W464" s="25">
        <v>511</v>
      </c>
      <c r="X464" s="25">
        <f>VLOOKUP(C464,'HERD Expenditures, 2007-2016'!$C$2:$N$630,8,FALSE)</f>
        <v>57982</v>
      </c>
      <c r="Y464" s="25">
        <f>VLOOKUP(C464,'HERD Expenditures, 2007-2016'!$C$2:$N$630,9,FALSE)</f>
        <v>55138</v>
      </c>
      <c r="Z464" s="25">
        <f>VLOOKUP(C464,'HERD Expenditures, 2007-2016'!$C$2:$N$630,10,FALSE)</f>
        <v>52654</v>
      </c>
      <c r="AA464" s="25">
        <f>VLOOKUP(C464,'HERD Expenditures, 2007-2016'!$C$2:$N$630,11,FALSE)</f>
        <v>53223</v>
      </c>
      <c r="AB464" s="25">
        <f>VLOOKUP(C464,'HERD Expenditures, 2007-2016'!$C$2:$N$630,12,FALSE)</f>
        <v>62484</v>
      </c>
      <c r="AC464" s="45">
        <f t="shared" si="8"/>
        <v>1.7090301003344481</v>
      </c>
      <c r="AD464" s="21">
        <v>2241972</v>
      </c>
      <c r="AE464" s="21">
        <v>3692490</v>
      </c>
    </row>
    <row r="465" spans="1:31" hidden="1" x14ac:dyDescent="0.25">
      <c r="A465" s="25" t="s">
        <v>6</v>
      </c>
      <c r="B465" s="25" t="s">
        <v>5</v>
      </c>
      <c r="C465" s="25" t="s">
        <v>217</v>
      </c>
      <c r="D465" s="25" t="s">
        <v>771</v>
      </c>
      <c r="E465" s="25">
        <v>78</v>
      </c>
      <c r="F465" s="25">
        <v>15</v>
      </c>
      <c r="G465" s="25">
        <v>63</v>
      </c>
      <c r="H465" s="25">
        <v>0</v>
      </c>
      <c r="I465" s="25">
        <v>99</v>
      </c>
      <c r="J465" s="25">
        <v>29</v>
      </c>
      <c r="K465" s="25">
        <v>70</v>
      </c>
      <c r="L465" s="25">
        <v>0</v>
      </c>
      <c r="M465" s="25">
        <v>95</v>
      </c>
      <c r="N465" s="25">
        <v>32</v>
      </c>
      <c r="O465" s="25">
        <v>63</v>
      </c>
      <c r="P465" s="25">
        <v>1</v>
      </c>
      <c r="Q465" s="25">
        <v>133</v>
      </c>
      <c r="R465" s="25">
        <v>45</v>
      </c>
      <c r="S465" s="25">
        <v>88</v>
      </c>
      <c r="T465" s="25">
        <v>1</v>
      </c>
      <c r="U465" s="25">
        <v>119</v>
      </c>
      <c r="V465" s="25">
        <v>44</v>
      </c>
      <c r="W465" s="25">
        <v>75</v>
      </c>
      <c r="X465" s="25">
        <f>VLOOKUP(C465,'HERD Expenditures, 2007-2016'!$C$2:$N$630,8,FALSE)</f>
        <v>10389</v>
      </c>
      <c r="Y465" s="25">
        <f>VLOOKUP(C465,'HERD Expenditures, 2007-2016'!$C$2:$N$630,9,FALSE)</f>
        <v>10385</v>
      </c>
      <c r="Z465" s="25">
        <f>VLOOKUP(C465,'HERD Expenditures, 2007-2016'!$C$2:$N$630,10,FALSE)</f>
        <v>8938</v>
      </c>
      <c r="AA465" s="25">
        <f>VLOOKUP(C465,'HERD Expenditures, 2007-2016'!$C$2:$N$630,11,FALSE)</f>
        <v>10080</v>
      </c>
      <c r="AB465" s="25">
        <f>VLOOKUP(C465,'HERD Expenditures, 2007-2016'!$C$2:$N$630,12,FALSE)</f>
        <v>9943</v>
      </c>
      <c r="AC465" s="45">
        <f t="shared" si="8"/>
        <v>1.7045454545454546</v>
      </c>
      <c r="AD465" s="21">
        <v>188908</v>
      </c>
      <c r="AE465" s="21">
        <v>3558619</v>
      </c>
    </row>
    <row r="466" spans="1:31" hidden="1" x14ac:dyDescent="0.25">
      <c r="A466" s="25" t="s">
        <v>42</v>
      </c>
      <c r="B466" s="25" t="s">
        <v>2</v>
      </c>
      <c r="C466" s="25" t="s">
        <v>225</v>
      </c>
      <c r="D466" s="25" t="s">
        <v>723</v>
      </c>
      <c r="E466" s="25">
        <v>188</v>
      </c>
      <c r="F466" s="25">
        <v>83</v>
      </c>
      <c r="G466" s="25">
        <v>105</v>
      </c>
      <c r="H466" s="25">
        <v>0</v>
      </c>
      <c r="I466" s="25">
        <v>214</v>
      </c>
      <c r="J466" s="25">
        <v>54</v>
      </c>
      <c r="K466" s="25">
        <v>160</v>
      </c>
      <c r="L466" s="25">
        <v>0</v>
      </c>
      <c r="M466" s="25">
        <v>158</v>
      </c>
      <c r="N466" s="25">
        <v>55</v>
      </c>
      <c r="O466" s="25">
        <v>103</v>
      </c>
      <c r="P466" s="25">
        <v>0</v>
      </c>
      <c r="Q466" s="25">
        <v>127</v>
      </c>
      <c r="R466" s="25">
        <v>47</v>
      </c>
      <c r="S466" s="25">
        <v>80</v>
      </c>
      <c r="T466" s="25">
        <v>0</v>
      </c>
      <c r="U466" s="25">
        <v>127</v>
      </c>
      <c r="V466" s="25">
        <v>47</v>
      </c>
      <c r="W466" s="25">
        <v>80</v>
      </c>
      <c r="X466" s="25">
        <f>VLOOKUP(C466,'HERD Expenditures, 2007-2016'!$C$2:$N$630,8,FALSE)</f>
        <v>1303</v>
      </c>
      <c r="Y466" s="25">
        <f>VLOOKUP(C466,'HERD Expenditures, 2007-2016'!$C$2:$N$630,9,FALSE)</f>
        <v>1551</v>
      </c>
      <c r="Z466" s="25">
        <f>VLOOKUP(C466,'HERD Expenditures, 2007-2016'!$C$2:$N$630,10,FALSE)</f>
        <v>1534</v>
      </c>
      <c r="AA466" s="25">
        <f>VLOOKUP(C466,'HERD Expenditures, 2007-2016'!$C$2:$N$630,11,FALSE)</f>
        <v>1305</v>
      </c>
      <c r="AB466" s="25">
        <f>VLOOKUP(C466,'HERD Expenditures, 2007-2016'!$C$2:$N$630,12,FALSE)</f>
        <v>1375</v>
      </c>
      <c r="AC466" s="45">
        <f t="shared" si="8"/>
        <v>1.7021276595744681</v>
      </c>
      <c r="AD466" s="21">
        <v>2559666</v>
      </c>
      <c r="AE466" s="21">
        <v>513002</v>
      </c>
    </row>
    <row r="467" spans="1:31" hidden="1" x14ac:dyDescent="0.25">
      <c r="A467" s="25" t="s">
        <v>23</v>
      </c>
      <c r="B467" s="25" t="s">
        <v>2</v>
      </c>
      <c r="C467" s="25" t="s">
        <v>361</v>
      </c>
      <c r="D467" s="25" t="s">
        <v>716</v>
      </c>
      <c r="E467" s="25">
        <v>402</v>
      </c>
      <c r="F467" s="25">
        <v>128</v>
      </c>
      <c r="G467" s="25">
        <v>274</v>
      </c>
      <c r="H467" s="25">
        <v>4</v>
      </c>
      <c r="I467" s="25">
        <v>306</v>
      </c>
      <c r="J467" s="25">
        <v>117</v>
      </c>
      <c r="K467" s="25">
        <v>189</v>
      </c>
      <c r="L467" s="25">
        <v>4</v>
      </c>
      <c r="M467" s="25">
        <v>311</v>
      </c>
      <c r="N467" s="25">
        <v>128</v>
      </c>
      <c r="O467" s="25">
        <v>183</v>
      </c>
      <c r="P467" s="25">
        <v>4</v>
      </c>
      <c r="Q467" s="25">
        <v>325</v>
      </c>
      <c r="R467" s="25">
        <v>113</v>
      </c>
      <c r="S467" s="25">
        <v>212</v>
      </c>
      <c r="T467" s="25">
        <v>6</v>
      </c>
      <c r="U467" s="25">
        <v>312</v>
      </c>
      <c r="V467" s="25">
        <v>117</v>
      </c>
      <c r="W467" s="25">
        <v>195</v>
      </c>
      <c r="X467" s="25">
        <f>VLOOKUP(C467,'HERD Expenditures, 2007-2016'!$C$2:$N$630,8,FALSE)</f>
        <v>19311</v>
      </c>
      <c r="Y467" s="25">
        <f>VLOOKUP(C467,'HERD Expenditures, 2007-2016'!$C$2:$N$630,9,FALSE)</f>
        <v>18822</v>
      </c>
      <c r="Z467" s="25">
        <f>VLOOKUP(C467,'HERD Expenditures, 2007-2016'!$C$2:$N$630,10,FALSE)</f>
        <v>17961</v>
      </c>
      <c r="AA467" s="25">
        <f>VLOOKUP(C467,'HERD Expenditures, 2007-2016'!$C$2:$N$630,11,FALSE)</f>
        <v>20939</v>
      </c>
      <c r="AB467" s="25">
        <f>VLOOKUP(C467,'HERD Expenditures, 2007-2016'!$C$2:$N$630,12,FALSE)</f>
        <v>25374</v>
      </c>
      <c r="AC467" s="45">
        <f t="shared" si="8"/>
        <v>1.6666666666666667</v>
      </c>
      <c r="AD467" s="21" t="e">
        <v>#N/A</v>
      </c>
      <c r="AE467" s="21">
        <v>1579477</v>
      </c>
    </row>
    <row r="468" spans="1:31" hidden="1" x14ac:dyDescent="0.25">
      <c r="A468" s="25" t="s">
        <v>76</v>
      </c>
      <c r="B468" s="25" t="s">
        <v>5</v>
      </c>
      <c r="C468" s="25" t="s">
        <v>267</v>
      </c>
      <c r="D468" s="25" t="s">
        <v>773</v>
      </c>
      <c r="E468" s="25">
        <v>121</v>
      </c>
      <c r="F468" s="25">
        <v>44</v>
      </c>
      <c r="G468" s="25">
        <v>77</v>
      </c>
      <c r="H468" s="25">
        <v>3</v>
      </c>
      <c r="I468" s="25">
        <v>125</v>
      </c>
      <c r="J468" s="25">
        <v>45</v>
      </c>
      <c r="K468" s="25">
        <v>80</v>
      </c>
      <c r="L468" s="25">
        <v>4</v>
      </c>
      <c r="M468" s="25">
        <v>135</v>
      </c>
      <c r="N468" s="25">
        <v>50</v>
      </c>
      <c r="O468" s="25">
        <v>85</v>
      </c>
      <c r="P468" s="25">
        <v>3</v>
      </c>
      <c r="Q468" s="25">
        <v>160</v>
      </c>
      <c r="R468" s="25">
        <v>60</v>
      </c>
      <c r="S468" s="25">
        <v>100</v>
      </c>
      <c r="T468" s="25">
        <v>4</v>
      </c>
      <c r="U468" s="25">
        <v>160</v>
      </c>
      <c r="V468" s="25">
        <v>60</v>
      </c>
      <c r="W468" s="25">
        <v>100</v>
      </c>
      <c r="X468" s="25">
        <f>VLOOKUP(C468,'HERD Expenditures, 2007-2016'!$C$2:$N$630,8,FALSE)</f>
        <v>11765</v>
      </c>
      <c r="Y468" s="25">
        <f>VLOOKUP(C468,'HERD Expenditures, 2007-2016'!$C$2:$N$630,9,FALSE)</f>
        <v>11059</v>
      </c>
      <c r="Z468" s="25">
        <f>VLOOKUP(C468,'HERD Expenditures, 2007-2016'!$C$2:$N$630,10,FALSE)</f>
        <v>11348</v>
      </c>
      <c r="AA468" s="25">
        <f>VLOOKUP(C468,'HERD Expenditures, 2007-2016'!$C$2:$N$630,11,FALSE)</f>
        <v>11595</v>
      </c>
      <c r="AB468" s="25">
        <f>VLOOKUP(C468,'HERD Expenditures, 2007-2016'!$C$2:$N$630,12,FALSE)</f>
        <v>11851</v>
      </c>
      <c r="AC468" s="45">
        <f t="shared" si="8"/>
        <v>1.6666666666666667</v>
      </c>
      <c r="AD468" s="21" t="e">
        <v>#N/A</v>
      </c>
      <c r="AE468" s="21">
        <v>353540</v>
      </c>
    </row>
    <row r="469" spans="1:31" hidden="1" x14ac:dyDescent="0.25">
      <c r="A469" s="25" t="s">
        <v>151</v>
      </c>
      <c r="B469" s="25" t="s">
        <v>5</v>
      </c>
      <c r="C469" s="25" t="s">
        <v>399</v>
      </c>
      <c r="D469" s="25" t="s">
        <v>825</v>
      </c>
      <c r="E469" s="25">
        <v>263</v>
      </c>
      <c r="F469" s="25">
        <v>167</v>
      </c>
      <c r="G469" s="25">
        <v>96</v>
      </c>
      <c r="H469" s="25">
        <v>0</v>
      </c>
      <c r="I469" s="25">
        <v>321</v>
      </c>
      <c r="J469" s="25">
        <v>166</v>
      </c>
      <c r="K469" s="25">
        <v>155</v>
      </c>
      <c r="L469" s="25">
        <v>0</v>
      </c>
      <c r="M469" s="25">
        <v>321</v>
      </c>
      <c r="N469" s="25">
        <v>175</v>
      </c>
      <c r="O469" s="25">
        <v>146</v>
      </c>
      <c r="P469" s="25">
        <v>0</v>
      </c>
      <c r="Q469" s="25">
        <v>324</v>
      </c>
      <c r="R469" s="25">
        <v>175</v>
      </c>
      <c r="S469" s="25">
        <v>149</v>
      </c>
      <c r="T469" s="25">
        <v>0</v>
      </c>
      <c r="U469" s="25">
        <v>399</v>
      </c>
      <c r="V469" s="25">
        <v>150</v>
      </c>
      <c r="W469" s="25">
        <v>249</v>
      </c>
      <c r="X469" s="25">
        <f>VLOOKUP(C469,'HERD Expenditures, 2007-2016'!$C$2:$N$630,8,FALSE)</f>
        <v>48224</v>
      </c>
      <c r="Y469" s="25">
        <f>VLOOKUP(C469,'HERD Expenditures, 2007-2016'!$C$2:$N$630,9,FALSE)</f>
        <v>53683</v>
      </c>
      <c r="Z469" s="25">
        <f>VLOOKUP(C469,'HERD Expenditures, 2007-2016'!$C$2:$N$630,10,FALSE)</f>
        <v>50814</v>
      </c>
      <c r="AA469" s="25">
        <f>VLOOKUP(C469,'HERD Expenditures, 2007-2016'!$C$2:$N$630,11,FALSE)</f>
        <v>52235</v>
      </c>
      <c r="AB469" s="25">
        <f>VLOOKUP(C469,'HERD Expenditures, 2007-2016'!$C$2:$N$630,12,FALSE)</f>
        <v>54974</v>
      </c>
      <c r="AC469" s="45">
        <f t="shared" si="8"/>
        <v>1.66</v>
      </c>
      <c r="AD469" s="21" t="e">
        <v>#N/A</v>
      </c>
      <c r="AE469" s="21">
        <v>7998994</v>
      </c>
    </row>
    <row r="470" spans="1:31" hidden="1" x14ac:dyDescent="0.25">
      <c r="A470" s="25" t="s">
        <v>35</v>
      </c>
      <c r="B470" s="25" t="s">
        <v>2</v>
      </c>
      <c r="C470" s="25" t="s">
        <v>402</v>
      </c>
      <c r="D470" s="25" t="s">
        <v>722</v>
      </c>
      <c r="E470" s="25">
        <v>311</v>
      </c>
      <c r="F470" s="25">
        <v>52</v>
      </c>
      <c r="G470" s="25">
        <v>259</v>
      </c>
      <c r="H470" s="25">
        <v>0</v>
      </c>
      <c r="I470" s="25">
        <v>295</v>
      </c>
      <c r="J470" s="25">
        <v>53</v>
      </c>
      <c r="K470" s="25">
        <v>242</v>
      </c>
      <c r="L470" s="25">
        <v>0</v>
      </c>
      <c r="M470" s="25">
        <v>356</v>
      </c>
      <c r="N470" s="25">
        <v>122</v>
      </c>
      <c r="O470" s="25">
        <v>234</v>
      </c>
      <c r="P470" s="25">
        <v>0</v>
      </c>
      <c r="Q470" s="25">
        <v>376</v>
      </c>
      <c r="R470" s="25">
        <v>144</v>
      </c>
      <c r="S470" s="25">
        <v>232</v>
      </c>
      <c r="T470" s="25">
        <v>0</v>
      </c>
      <c r="U470" s="25">
        <v>409</v>
      </c>
      <c r="V470" s="25">
        <v>155</v>
      </c>
      <c r="W470" s="25">
        <v>254</v>
      </c>
      <c r="X470" s="25">
        <f>VLOOKUP(C470,'HERD Expenditures, 2007-2016'!$C$2:$N$630,8,FALSE)</f>
        <v>5706</v>
      </c>
      <c r="Y470" s="25">
        <f>VLOOKUP(C470,'HERD Expenditures, 2007-2016'!$C$2:$N$630,9,FALSE)</f>
        <v>5524</v>
      </c>
      <c r="Z470" s="25">
        <f>VLOOKUP(C470,'HERD Expenditures, 2007-2016'!$C$2:$N$630,10,FALSE)</f>
        <v>6415</v>
      </c>
      <c r="AA470" s="25">
        <f>VLOOKUP(C470,'HERD Expenditures, 2007-2016'!$C$2:$N$630,11,FALSE)</f>
        <v>9479</v>
      </c>
      <c r="AB470" s="25">
        <f>VLOOKUP(C470,'HERD Expenditures, 2007-2016'!$C$2:$N$630,12,FALSE)</f>
        <v>9558</v>
      </c>
      <c r="AC470" s="45">
        <f t="shared" si="8"/>
        <v>1.6387096774193548</v>
      </c>
      <c r="AD470" s="21">
        <v>129973</v>
      </c>
      <c r="AE470" s="21">
        <v>1634391</v>
      </c>
    </row>
    <row r="471" spans="1:31" hidden="1" x14ac:dyDescent="0.25">
      <c r="A471" s="25" t="s">
        <v>42</v>
      </c>
      <c r="B471" s="25" t="s">
        <v>2</v>
      </c>
      <c r="C471" s="25" t="s">
        <v>213</v>
      </c>
      <c r="D471" s="25" t="s">
        <v>887</v>
      </c>
      <c r="E471" s="25">
        <v>100</v>
      </c>
      <c r="F471" s="25">
        <v>45</v>
      </c>
      <c r="G471" s="25">
        <v>55</v>
      </c>
      <c r="H471" s="25">
        <v>5</v>
      </c>
      <c r="I471" s="25">
        <v>100</v>
      </c>
      <c r="J471" s="25">
        <v>45</v>
      </c>
      <c r="K471" s="25">
        <v>55</v>
      </c>
      <c r="L471" s="25">
        <v>5</v>
      </c>
      <c r="M471" s="25">
        <v>97</v>
      </c>
      <c r="N471" s="25">
        <v>37</v>
      </c>
      <c r="O471" s="25">
        <v>60</v>
      </c>
      <c r="P471" s="25">
        <v>5</v>
      </c>
      <c r="Q471" s="25">
        <v>105</v>
      </c>
      <c r="R471" s="25">
        <v>40</v>
      </c>
      <c r="S471" s="25">
        <v>65</v>
      </c>
      <c r="T471" s="25">
        <v>4</v>
      </c>
      <c r="U471" s="25">
        <v>115</v>
      </c>
      <c r="V471" s="25">
        <v>45</v>
      </c>
      <c r="W471" s="25">
        <v>70</v>
      </c>
      <c r="X471" s="25">
        <f>VLOOKUP(C471,'HERD Expenditures, 2007-2016'!$C$2:$N$630,8,FALSE)</f>
        <v>4518</v>
      </c>
      <c r="Y471" s="25">
        <f>VLOOKUP(C471,'HERD Expenditures, 2007-2016'!$C$2:$N$630,9,FALSE)</f>
        <v>3857</v>
      </c>
      <c r="Z471" s="25">
        <f>VLOOKUP(C471,'HERD Expenditures, 2007-2016'!$C$2:$N$630,10,FALSE)</f>
        <v>4440</v>
      </c>
      <c r="AA471" s="25">
        <f>VLOOKUP(C471,'HERD Expenditures, 2007-2016'!$C$2:$N$630,11,FALSE)</f>
        <v>5679</v>
      </c>
      <c r="AB471" s="25">
        <f>VLOOKUP(C471,'HERD Expenditures, 2007-2016'!$C$2:$N$630,12,FALSE)</f>
        <v>5747</v>
      </c>
      <c r="AC471" s="45">
        <f t="shared" si="8"/>
        <v>1.5555555555555556</v>
      </c>
      <c r="AD471" s="21">
        <v>1778005</v>
      </c>
      <c r="AE471" s="21">
        <v>2612314</v>
      </c>
    </row>
    <row r="472" spans="1:31" hidden="1" x14ac:dyDescent="0.25">
      <c r="A472" s="25" t="s">
        <v>27</v>
      </c>
      <c r="B472" s="25" t="s">
        <v>2</v>
      </c>
      <c r="C472" s="25" t="s">
        <v>247</v>
      </c>
      <c r="D472" s="25" t="s">
        <v>700</v>
      </c>
      <c r="E472" s="25">
        <v>140</v>
      </c>
      <c r="F472" s="25">
        <v>60</v>
      </c>
      <c r="G472" s="25">
        <v>80</v>
      </c>
      <c r="H472" s="25">
        <v>3</v>
      </c>
      <c r="I472" s="25">
        <v>263</v>
      </c>
      <c r="J472" s="25">
        <v>67</v>
      </c>
      <c r="K472" s="25">
        <v>196</v>
      </c>
      <c r="L472" s="25">
        <v>6</v>
      </c>
      <c r="M472" s="25">
        <v>111</v>
      </c>
      <c r="N472" s="25">
        <v>52</v>
      </c>
      <c r="O472" s="25">
        <v>59</v>
      </c>
      <c r="P472" s="25">
        <v>2</v>
      </c>
      <c r="Q472" s="25">
        <v>115</v>
      </c>
      <c r="R472" s="25">
        <v>52</v>
      </c>
      <c r="S472" s="25">
        <v>63</v>
      </c>
      <c r="T472" s="25">
        <v>2</v>
      </c>
      <c r="U472" s="25">
        <v>143</v>
      </c>
      <c r="V472" s="25">
        <v>56</v>
      </c>
      <c r="W472" s="25">
        <v>87</v>
      </c>
      <c r="X472" s="25">
        <f>VLOOKUP(C472,'HERD Expenditures, 2007-2016'!$C$2:$N$630,8,FALSE)</f>
        <v>2571</v>
      </c>
      <c r="Y472" s="25">
        <f>VLOOKUP(C472,'HERD Expenditures, 2007-2016'!$C$2:$N$630,9,FALSE)</f>
        <v>2400</v>
      </c>
      <c r="Z472" s="25">
        <f>VLOOKUP(C472,'HERD Expenditures, 2007-2016'!$C$2:$N$630,10,FALSE)</f>
        <v>2401</v>
      </c>
      <c r="AA472" s="25">
        <f>VLOOKUP(C472,'HERD Expenditures, 2007-2016'!$C$2:$N$630,11,FALSE)</f>
        <v>2714</v>
      </c>
      <c r="AB472" s="25">
        <f>VLOOKUP(C472,'HERD Expenditures, 2007-2016'!$C$2:$N$630,12,FALSE)</f>
        <v>3178</v>
      </c>
      <c r="AC472" s="45">
        <f t="shared" si="8"/>
        <v>1.5535714285714286</v>
      </c>
      <c r="AD472" s="21">
        <v>2563343</v>
      </c>
      <c r="AE472" s="21">
        <v>5306896</v>
      </c>
    </row>
    <row r="473" spans="1:31" hidden="1" x14ac:dyDescent="0.25">
      <c r="A473" s="25" t="s">
        <v>27</v>
      </c>
      <c r="B473" s="25" t="s">
        <v>5</v>
      </c>
      <c r="C473" s="25" t="s">
        <v>476</v>
      </c>
      <c r="D473" s="25" t="s">
        <v>704</v>
      </c>
      <c r="E473" s="25">
        <v>413</v>
      </c>
      <c r="F473" s="25">
        <v>168</v>
      </c>
      <c r="G473" s="25">
        <v>245</v>
      </c>
      <c r="H473" s="25">
        <v>14</v>
      </c>
      <c r="I473" s="25">
        <v>455</v>
      </c>
      <c r="J473" s="25">
        <v>188</v>
      </c>
      <c r="K473" s="25">
        <v>267</v>
      </c>
      <c r="L473" s="25">
        <v>11</v>
      </c>
      <c r="M473" s="25">
        <v>542</v>
      </c>
      <c r="N473" s="25">
        <v>200</v>
      </c>
      <c r="O473" s="25">
        <v>342</v>
      </c>
      <c r="P473" s="25">
        <v>12</v>
      </c>
      <c r="Q473" s="25">
        <v>627</v>
      </c>
      <c r="R473" s="25">
        <v>152</v>
      </c>
      <c r="S473" s="25">
        <v>475</v>
      </c>
      <c r="T473" s="25">
        <v>15</v>
      </c>
      <c r="U473" s="25">
        <v>747</v>
      </c>
      <c r="V473" s="25">
        <v>293</v>
      </c>
      <c r="W473" s="25">
        <v>454</v>
      </c>
      <c r="X473" s="25">
        <f>VLOOKUP(C473,'HERD Expenditures, 2007-2016'!$C$2:$N$630,8,FALSE)</f>
        <v>30291</v>
      </c>
      <c r="Y473" s="25">
        <f>VLOOKUP(C473,'HERD Expenditures, 2007-2016'!$C$2:$N$630,9,FALSE)</f>
        <v>33885</v>
      </c>
      <c r="Z473" s="25">
        <f>VLOOKUP(C473,'HERD Expenditures, 2007-2016'!$C$2:$N$630,10,FALSE)</f>
        <v>29457</v>
      </c>
      <c r="AA473" s="25">
        <f>VLOOKUP(C473,'HERD Expenditures, 2007-2016'!$C$2:$N$630,11,FALSE)</f>
        <v>26345</v>
      </c>
      <c r="AB473" s="25">
        <f>VLOOKUP(C473,'HERD Expenditures, 2007-2016'!$C$2:$N$630,12,FALSE)</f>
        <v>28273</v>
      </c>
      <c r="AC473" s="45">
        <f t="shared" si="8"/>
        <v>1.5494880546075085</v>
      </c>
      <c r="AD473" s="21">
        <v>2576412</v>
      </c>
      <c r="AE473" s="21">
        <v>10239710</v>
      </c>
    </row>
    <row r="474" spans="1:31" hidden="1" x14ac:dyDescent="0.25">
      <c r="A474" s="25" t="s">
        <v>32</v>
      </c>
      <c r="B474" s="25" t="s">
        <v>5</v>
      </c>
      <c r="C474" s="25" t="s">
        <v>429</v>
      </c>
      <c r="D474" s="25" t="s">
        <v>742</v>
      </c>
      <c r="E474" s="25">
        <v>555</v>
      </c>
      <c r="F474" s="25">
        <v>100</v>
      </c>
      <c r="G474" s="25">
        <v>455</v>
      </c>
      <c r="H474" s="25">
        <v>47</v>
      </c>
      <c r="I474" s="25">
        <v>693</v>
      </c>
      <c r="J474" s="25">
        <v>109</v>
      </c>
      <c r="K474" s="25">
        <v>584</v>
      </c>
      <c r="L474" s="25">
        <v>41</v>
      </c>
      <c r="M474" s="25">
        <v>596</v>
      </c>
      <c r="N474" s="25">
        <v>118</v>
      </c>
      <c r="O474" s="25">
        <v>478</v>
      </c>
      <c r="P474" s="25">
        <v>40</v>
      </c>
      <c r="Q474" s="25">
        <v>497</v>
      </c>
      <c r="R474" s="25">
        <v>170</v>
      </c>
      <c r="S474" s="25">
        <v>327</v>
      </c>
      <c r="T474" s="25">
        <v>34</v>
      </c>
      <c r="U474" s="25">
        <v>497</v>
      </c>
      <c r="V474" s="25">
        <v>196</v>
      </c>
      <c r="W474" s="25">
        <v>301</v>
      </c>
      <c r="X474" s="25">
        <f>VLOOKUP(C474,'HERD Expenditures, 2007-2016'!$C$2:$N$630,8,FALSE)</f>
        <v>46865</v>
      </c>
      <c r="Y474" s="25">
        <f>VLOOKUP(C474,'HERD Expenditures, 2007-2016'!$C$2:$N$630,9,FALSE)</f>
        <v>44904</v>
      </c>
      <c r="Z474" s="25">
        <f>VLOOKUP(C474,'HERD Expenditures, 2007-2016'!$C$2:$N$630,10,FALSE)</f>
        <v>47002</v>
      </c>
      <c r="AA474" s="25">
        <f>VLOOKUP(C474,'HERD Expenditures, 2007-2016'!$C$2:$N$630,11,FALSE)</f>
        <v>46335</v>
      </c>
      <c r="AB474" s="25">
        <f>VLOOKUP(C474,'HERD Expenditures, 2007-2016'!$C$2:$N$630,12,FALSE)</f>
        <v>50567</v>
      </c>
      <c r="AC474" s="45">
        <f t="shared" si="8"/>
        <v>1.5357142857142858</v>
      </c>
      <c r="AD474" s="21">
        <v>4120166</v>
      </c>
      <c r="AE474" s="21">
        <v>2660503</v>
      </c>
    </row>
    <row r="475" spans="1:31" hidden="1" x14ac:dyDescent="0.25">
      <c r="A475" s="25" t="s">
        <v>14</v>
      </c>
      <c r="B475" s="25" t="s">
        <v>2</v>
      </c>
      <c r="C475" s="25" t="s">
        <v>240</v>
      </c>
      <c r="D475" s="25" t="s">
        <v>734</v>
      </c>
      <c r="E475" s="25">
        <v>27</v>
      </c>
      <c r="F475" s="25">
        <v>23</v>
      </c>
      <c r="G475" s="25">
        <v>4</v>
      </c>
      <c r="H475" s="25">
        <v>0</v>
      </c>
      <c r="I475" s="25">
        <v>27</v>
      </c>
      <c r="J475" s="25">
        <v>23</v>
      </c>
      <c r="K475" s="25">
        <v>4</v>
      </c>
      <c r="L475" s="25">
        <v>0</v>
      </c>
      <c r="M475" s="25">
        <v>110</v>
      </c>
      <c r="N475" s="25">
        <v>52</v>
      </c>
      <c r="O475" s="25">
        <v>58</v>
      </c>
      <c r="P475" s="25">
        <v>2</v>
      </c>
      <c r="Q475" s="25">
        <v>112</v>
      </c>
      <c r="R475" s="25">
        <v>52</v>
      </c>
      <c r="S475" s="25">
        <v>60</v>
      </c>
      <c r="T475" s="25">
        <v>2</v>
      </c>
      <c r="U475" s="25">
        <v>137</v>
      </c>
      <c r="V475" s="25">
        <v>55</v>
      </c>
      <c r="W475" s="25">
        <v>82</v>
      </c>
      <c r="X475" s="25">
        <f>VLOOKUP(C475,'HERD Expenditures, 2007-2016'!$C$2:$N$630,8,FALSE)</f>
        <v>2110</v>
      </c>
      <c r="Y475" s="25">
        <f>VLOOKUP(C475,'HERD Expenditures, 2007-2016'!$C$2:$N$630,9,FALSE)</f>
        <v>2535</v>
      </c>
      <c r="Z475" s="25">
        <f>VLOOKUP(C475,'HERD Expenditures, 2007-2016'!$C$2:$N$630,10,FALSE)</f>
        <v>2122</v>
      </c>
      <c r="AA475" s="25">
        <f>VLOOKUP(C475,'HERD Expenditures, 2007-2016'!$C$2:$N$630,11,FALSE)</f>
        <v>2016</v>
      </c>
      <c r="AB475" s="25">
        <f>VLOOKUP(C475,'HERD Expenditures, 2007-2016'!$C$2:$N$630,12,FALSE)</f>
        <v>2508</v>
      </c>
      <c r="AC475" s="45">
        <f t="shared" si="8"/>
        <v>1.490909090909091</v>
      </c>
      <c r="AD475" s="21" t="e">
        <v>#N/A</v>
      </c>
      <c r="AE475" s="21">
        <v>266363</v>
      </c>
    </row>
    <row r="476" spans="1:31" hidden="1" x14ac:dyDescent="0.25">
      <c r="A476" s="25" t="s">
        <v>16</v>
      </c>
      <c r="B476" s="25" t="s">
        <v>5</v>
      </c>
      <c r="C476" s="25" t="s">
        <v>208</v>
      </c>
      <c r="D476" s="25" t="s">
        <v>888</v>
      </c>
      <c r="E476" s="25">
        <v>43</v>
      </c>
      <c r="F476" s="25">
        <v>15</v>
      </c>
      <c r="G476" s="25">
        <v>28</v>
      </c>
      <c r="H476" s="25">
        <v>0</v>
      </c>
      <c r="I476" s="25">
        <v>88</v>
      </c>
      <c r="J476" s="25">
        <v>35</v>
      </c>
      <c r="K476" s="25">
        <v>53</v>
      </c>
      <c r="L476" s="25">
        <v>0</v>
      </c>
      <c r="M476" s="25">
        <v>87</v>
      </c>
      <c r="N476" s="25">
        <v>34</v>
      </c>
      <c r="O476" s="25">
        <v>53</v>
      </c>
      <c r="P476" s="25">
        <v>0</v>
      </c>
      <c r="Q476" s="25">
        <v>91</v>
      </c>
      <c r="R476" s="25">
        <v>36</v>
      </c>
      <c r="S476" s="25">
        <v>55</v>
      </c>
      <c r="T476" s="25">
        <v>3</v>
      </c>
      <c r="U476" s="25">
        <v>112</v>
      </c>
      <c r="V476" s="25">
        <v>45</v>
      </c>
      <c r="W476" s="25">
        <v>67</v>
      </c>
      <c r="X476" s="25">
        <f>VLOOKUP(C476,'HERD Expenditures, 2007-2016'!$C$2:$N$630,8,FALSE)</f>
        <v>3068</v>
      </c>
      <c r="Y476" s="25">
        <f>VLOOKUP(C476,'HERD Expenditures, 2007-2016'!$C$2:$N$630,9,FALSE)</f>
        <v>2647</v>
      </c>
      <c r="Z476" s="25">
        <f>VLOOKUP(C476,'HERD Expenditures, 2007-2016'!$C$2:$N$630,10,FALSE)</f>
        <v>2150</v>
      </c>
      <c r="AA476" s="25">
        <f>VLOOKUP(C476,'HERD Expenditures, 2007-2016'!$C$2:$N$630,11,FALSE)</f>
        <v>2384</v>
      </c>
      <c r="AB476" s="25">
        <f>VLOOKUP(C476,'HERD Expenditures, 2007-2016'!$C$2:$N$630,12,FALSE)</f>
        <v>3348</v>
      </c>
      <c r="AC476" s="45">
        <f t="shared" si="8"/>
        <v>1.4888888888888889</v>
      </c>
      <c r="AD476" s="21">
        <v>173611</v>
      </c>
      <c r="AE476" s="21">
        <v>14325377</v>
      </c>
    </row>
    <row r="477" spans="1:31" hidden="1" x14ac:dyDescent="0.25">
      <c r="A477" s="25" t="s">
        <v>101</v>
      </c>
      <c r="B477" s="25" t="s">
        <v>5</v>
      </c>
      <c r="C477" s="25" t="s">
        <v>178</v>
      </c>
      <c r="D477" s="25" t="s">
        <v>898</v>
      </c>
      <c r="E477" s="25">
        <v>134</v>
      </c>
      <c r="F477" s="25">
        <v>49</v>
      </c>
      <c r="G477" s="25">
        <v>85</v>
      </c>
      <c r="H477" s="25">
        <v>15</v>
      </c>
      <c r="I477" s="25">
        <v>42</v>
      </c>
      <c r="J477" s="25">
        <v>28</v>
      </c>
      <c r="K477" s="25">
        <v>14</v>
      </c>
      <c r="L477" s="25">
        <v>8</v>
      </c>
      <c r="M477" s="25">
        <v>83</v>
      </c>
      <c r="N477" s="25">
        <v>33</v>
      </c>
      <c r="O477" s="25">
        <v>50</v>
      </c>
      <c r="P477" s="25">
        <v>10</v>
      </c>
      <c r="Q477" s="25">
        <v>85</v>
      </c>
      <c r="R477" s="25">
        <v>33</v>
      </c>
      <c r="S477" s="25">
        <v>52</v>
      </c>
      <c r="T477" s="25">
        <v>11</v>
      </c>
      <c r="U477" s="25">
        <v>89</v>
      </c>
      <c r="V477" s="25">
        <v>36</v>
      </c>
      <c r="W477" s="25">
        <v>53</v>
      </c>
      <c r="X477" s="25">
        <f>VLOOKUP(C477,'HERD Expenditures, 2007-2016'!$C$2:$N$630,8,FALSE)</f>
        <v>13607</v>
      </c>
      <c r="Y477" s="25">
        <f>VLOOKUP(C477,'HERD Expenditures, 2007-2016'!$C$2:$N$630,9,FALSE)</f>
        <v>1927</v>
      </c>
      <c r="Z477" s="25">
        <f>VLOOKUP(C477,'HERD Expenditures, 2007-2016'!$C$2:$N$630,10,FALSE)</f>
        <v>2236</v>
      </c>
      <c r="AA477" s="25">
        <f>VLOOKUP(C477,'HERD Expenditures, 2007-2016'!$C$2:$N$630,11,FALSE)</f>
        <v>2303</v>
      </c>
      <c r="AB477" s="25">
        <f>VLOOKUP(C477,'HERD Expenditures, 2007-2016'!$C$2:$N$630,12,FALSE)</f>
        <v>2372</v>
      </c>
      <c r="AC477" s="45">
        <f t="shared" si="8"/>
        <v>1.4722222222222223</v>
      </c>
      <c r="AD477" s="21" t="e">
        <v>#N/A</v>
      </c>
      <c r="AE477" s="21">
        <v>10239710</v>
      </c>
    </row>
    <row r="478" spans="1:31" x14ac:dyDescent="0.25">
      <c r="A478" s="25" t="s">
        <v>103</v>
      </c>
      <c r="B478" s="25" t="s">
        <v>5</v>
      </c>
      <c r="C478" s="25" t="s">
        <v>587</v>
      </c>
      <c r="D478" s="25" t="s">
        <v>720</v>
      </c>
      <c r="E478" s="25">
        <v>3165</v>
      </c>
      <c r="F478" s="25">
        <v>955</v>
      </c>
      <c r="G478" s="25">
        <v>2210</v>
      </c>
      <c r="H478" s="25">
        <v>14</v>
      </c>
      <c r="I478" s="25">
        <v>3113</v>
      </c>
      <c r="J478" s="25">
        <v>974</v>
      </c>
      <c r="K478" s="25">
        <v>2139</v>
      </c>
      <c r="L478" s="25">
        <v>9</v>
      </c>
      <c r="M478" s="25">
        <v>3043</v>
      </c>
      <c r="N478" s="25">
        <v>985</v>
      </c>
      <c r="O478" s="25">
        <v>2058</v>
      </c>
      <c r="P478" s="25">
        <v>7</v>
      </c>
      <c r="Q478" s="25">
        <v>2735</v>
      </c>
      <c r="R478" s="25">
        <v>1066</v>
      </c>
      <c r="S478" s="25">
        <v>1669</v>
      </c>
      <c r="T478" s="25">
        <v>6</v>
      </c>
      <c r="U478" s="25">
        <v>3091</v>
      </c>
      <c r="V478" s="25">
        <v>1251</v>
      </c>
      <c r="W478" s="25">
        <v>1840</v>
      </c>
      <c r="X478" s="25">
        <f>VLOOKUP(C478,'HERD Expenditures, 2007-2016'!$C$2:$N$630,8,FALSE)</f>
        <v>392004</v>
      </c>
      <c r="Y478" s="25">
        <f>VLOOKUP(C478,'HERD Expenditures, 2007-2016'!$C$2:$N$630,9,FALSE)</f>
        <v>385849</v>
      </c>
      <c r="Z478" s="25">
        <f>VLOOKUP(C478,'HERD Expenditures, 2007-2016'!$C$2:$N$630,10,FALSE)</f>
        <v>379475</v>
      </c>
      <c r="AA478" s="25">
        <f>VLOOKUP(C478,'HERD Expenditures, 2007-2016'!$C$2:$N$630,11,FALSE)</f>
        <v>420775</v>
      </c>
      <c r="AB478" s="25">
        <f>VLOOKUP(C478,'HERD Expenditures, 2007-2016'!$C$2:$N$630,12,FALSE)</f>
        <v>453123</v>
      </c>
      <c r="AC478" s="45">
        <f t="shared" si="8"/>
        <v>1.4708233413269385</v>
      </c>
      <c r="AD478" s="21">
        <v>197478</v>
      </c>
      <c r="AE478" s="21">
        <v>4719985</v>
      </c>
    </row>
    <row r="479" spans="1:31" hidden="1" x14ac:dyDescent="0.25">
      <c r="A479" s="25" t="s">
        <v>23</v>
      </c>
      <c r="B479" s="25" t="s">
        <v>2</v>
      </c>
      <c r="C479" s="25" t="s">
        <v>236</v>
      </c>
      <c r="D479" s="25" t="s">
        <v>716</v>
      </c>
      <c r="E479" s="25">
        <v>87</v>
      </c>
      <c r="F479" s="25">
        <v>19</v>
      </c>
      <c r="G479" s="25">
        <v>68</v>
      </c>
      <c r="H479" s="25">
        <v>9</v>
      </c>
      <c r="I479" s="25">
        <v>69</v>
      </c>
      <c r="J479" s="25">
        <v>13</v>
      </c>
      <c r="K479" s="25">
        <v>56</v>
      </c>
      <c r="L479" s="25">
        <v>9</v>
      </c>
      <c r="M479" s="25">
        <v>69</v>
      </c>
      <c r="N479" s="25">
        <v>13</v>
      </c>
      <c r="O479" s="25">
        <v>56</v>
      </c>
      <c r="P479" s="25">
        <v>9</v>
      </c>
      <c r="Q479" s="25">
        <v>69</v>
      </c>
      <c r="R479" s="25">
        <v>13</v>
      </c>
      <c r="S479" s="25">
        <v>56</v>
      </c>
      <c r="T479" s="25">
        <v>1</v>
      </c>
      <c r="U479" s="25">
        <v>135</v>
      </c>
      <c r="V479" s="25">
        <v>55</v>
      </c>
      <c r="W479" s="25">
        <v>80</v>
      </c>
      <c r="X479" s="25">
        <f>VLOOKUP(C479,'HERD Expenditures, 2007-2016'!$C$2:$N$630,8,FALSE)</f>
        <v>2161</v>
      </c>
      <c r="Y479" s="25">
        <f>VLOOKUP(C479,'HERD Expenditures, 2007-2016'!$C$2:$N$630,9,FALSE)</f>
        <v>2401</v>
      </c>
      <c r="Z479" s="25">
        <f>VLOOKUP(C479,'HERD Expenditures, 2007-2016'!$C$2:$N$630,10,FALSE)</f>
        <v>2507</v>
      </c>
      <c r="AA479" s="25">
        <f>VLOOKUP(C479,'HERD Expenditures, 2007-2016'!$C$2:$N$630,11,FALSE)</f>
        <v>2558</v>
      </c>
      <c r="AB479" s="25">
        <f>VLOOKUP(C479,'HERD Expenditures, 2007-2016'!$C$2:$N$630,12,FALSE)</f>
        <v>2307</v>
      </c>
      <c r="AC479" s="45">
        <f t="shared" si="8"/>
        <v>1.4545454545454546</v>
      </c>
      <c r="AD479" s="21">
        <v>2559666</v>
      </c>
      <c r="AE479" s="21">
        <v>513002</v>
      </c>
    </row>
    <row r="480" spans="1:31" hidden="1" x14ac:dyDescent="0.25">
      <c r="A480" s="25" t="s">
        <v>184</v>
      </c>
      <c r="B480" s="25" t="s">
        <v>2</v>
      </c>
      <c r="C480" s="25" t="s">
        <v>285</v>
      </c>
      <c r="D480" s="25" t="s">
        <v>858</v>
      </c>
      <c r="E480" s="25">
        <v>376</v>
      </c>
      <c r="F480" s="25">
        <v>31</v>
      </c>
      <c r="G480" s="25">
        <v>345</v>
      </c>
      <c r="H480" s="25">
        <v>0</v>
      </c>
      <c r="I480" s="25">
        <v>376</v>
      </c>
      <c r="J480" s="25">
        <v>31</v>
      </c>
      <c r="K480" s="25">
        <v>345</v>
      </c>
      <c r="L480" s="25">
        <v>0</v>
      </c>
      <c r="M480" s="25">
        <v>364</v>
      </c>
      <c r="N480" s="25">
        <v>30</v>
      </c>
      <c r="O480" s="25">
        <v>334</v>
      </c>
      <c r="P480" s="25">
        <v>0</v>
      </c>
      <c r="Q480" s="25">
        <v>364</v>
      </c>
      <c r="R480" s="25">
        <v>30</v>
      </c>
      <c r="S480" s="25">
        <v>334</v>
      </c>
      <c r="T480" s="25">
        <v>0</v>
      </c>
      <c r="U480" s="25">
        <v>179</v>
      </c>
      <c r="V480" s="25">
        <v>73</v>
      </c>
      <c r="W480" s="25">
        <v>106</v>
      </c>
      <c r="X480" s="25">
        <f>VLOOKUP(C480,'HERD Expenditures, 2007-2016'!$C$2:$N$630,8,FALSE)</f>
        <v>3252</v>
      </c>
      <c r="Y480" s="25">
        <f>VLOOKUP(C480,'HERD Expenditures, 2007-2016'!$C$2:$N$630,9,FALSE)</f>
        <v>3466</v>
      </c>
      <c r="Z480" s="25">
        <f>VLOOKUP(C480,'HERD Expenditures, 2007-2016'!$C$2:$N$630,10,FALSE)</f>
        <v>3051</v>
      </c>
      <c r="AA480" s="25">
        <f>VLOOKUP(C480,'HERD Expenditures, 2007-2016'!$C$2:$N$630,11,FALSE)</f>
        <v>2430</v>
      </c>
      <c r="AB480" s="25">
        <f>VLOOKUP(C480,'HERD Expenditures, 2007-2016'!$C$2:$N$630,12,FALSE)</f>
        <v>1809</v>
      </c>
      <c r="AC480" s="45">
        <f t="shared" si="8"/>
        <v>1.452054794520548</v>
      </c>
      <c r="AD480" s="21">
        <v>86462</v>
      </c>
      <c r="AE480" s="21">
        <v>5427549</v>
      </c>
    </row>
    <row r="481" spans="1:31" hidden="1" x14ac:dyDescent="0.25">
      <c r="A481" s="25" t="s">
        <v>27</v>
      </c>
      <c r="B481" s="25" t="s">
        <v>2</v>
      </c>
      <c r="C481" s="25" t="s">
        <v>234</v>
      </c>
      <c r="D481" s="25" t="s">
        <v>708</v>
      </c>
      <c r="E481" s="25">
        <v>147</v>
      </c>
      <c r="F481" s="25">
        <v>61</v>
      </c>
      <c r="G481" s="25">
        <v>86</v>
      </c>
      <c r="H481" s="25">
        <v>3</v>
      </c>
      <c r="I481" s="25">
        <v>263</v>
      </c>
      <c r="J481" s="25">
        <v>67</v>
      </c>
      <c r="K481" s="25">
        <v>196</v>
      </c>
      <c r="L481" s="25">
        <v>6</v>
      </c>
      <c r="M481" s="25">
        <v>117</v>
      </c>
      <c r="N481" s="25">
        <v>53</v>
      </c>
      <c r="O481" s="25">
        <v>64</v>
      </c>
      <c r="P481" s="25">
        <v>3</v>
      </c>
      <c r="Q481" s="25">
        <v>114</v>
      </c>
      <c r="R481" s="25">
        <v>53</v>
      </c>
      <c r="S481" s="25">
        <v>61</v>
      </c>
      <c r="T481" s="25">
        <v>2</v>
      </c>
      <c r="U481" s="25">
        <v>134</v>
      </c>
      <c r="V481" s="25">
        <v>55</v>
      </c>
      <c r="W481" s="25">
        <v>79</v>
      </c>
      <c r="X481" s="25">
        <f>VLOOKUP(C481,'HERD Expenditures, 2007-2016'!$C$2:$N$630,8,FALSE)</f>
        <v>3329</v>
      </c>
      <c r="Y481" s="25">
        <f>VLOOKUP(C481,'HERD Expenditures, 2007-2016'!$C$2:$N$630,9,FALSE)</f>
        <v>2376</v>
      </c>
      <c r="Z481" s="25">
        <f>VLOOKUP(C481,'HERD Expenditures, 2007-2016'!$C$2:$N$630,10,FALSE)</f>
        <v>2883</v>
      </c>
      <c r="AA481" s="25">
        <f>VLOOKUP(C481,'HERD Expenditures, 2007-2016'!$C$2:$N$630,11,FALSE)</f>
        <v>1659</v>
      </c>
      <c r="AB481" s="25">
        <f>VLOOKUP(C481,'HERD Expenditures, 2007-2016'!$C$2:$N$630,12,FALSE)</f>
        <v>2056</v>
      </c>
      <c r="AC481" s="45">
        <f t="shared" si="8"/>
        <v>1.4363636363636363</v>
      </c>
      <c r="AD481" s="21">
        <v>775911</v>
      </c>
      <c r="AE481" s="21">
        <v>2503532</v>
      </c>
    </row>
    <row r="482" spans="1:31" hidden="1" x14ac:dyDescent="0.25">
      <c r="A482" s="25" t="s">
        <v>35</v>
      </c>
      <c r="B482" s="25" t="s">
        <v>2</v>
      </c>
      <c r="C482" s="25" t="s">
        <v>477</v>
      </c>
      <c r="D482" s="25" t="s">
        <v>722</v>
      </c>
      <c r="E482" s="25">
        <v>916</v>
      </c>
      <c r="F482" s="25">
        <v>339</v>
      </c>
      <c r="G482" s="25">
        <v>577</v>
      </c>
      <c r="H482" s="25">
        <v>48</v>
      </c>
      <c r="I482" s="25">
        <v>846</v>
      </c>
      <c r="J482" s="25">
        <v>333</v>
      </c>
      <c r="K482" s="25">
        <v>513</v>
      </c>
      <c r="L482" s="25">
        <v>55</v>
      </c>
      <c r="M482" s="25">
        <v>871</v>
      </c>
      <c r="N482" s="25">
        <v>320</v>
      </c>
      <c r="O482" s="25">
        <v>551</v>
      </c>
      <c r="P482" s="25">
        <v>56</v>
      </c>
      <c r="Q482" s="25">
        <v>877</v>
      </c>
      <c r="R482" s="25">
        <v>320</v>
      </c>
      <c r="S482" s="25">
        <v>557</v>
      </c>
      <c r="T482" s="25">
        <v>54</v>
      </c>
      <c r="U482" s="25">
        <v>776</v>
      </c>
      <c r="V482" s="25">
        <v>322</v>
      </c>
      <c r="W482" s="25">
        <v>454</v>
      </c>
      <c r="X482" s="25">
        <f>VLOOKUP(C482,'HERD Expenditures, 2007-2016'!$C$2:$N$630,8,FALSE)</f>
        <v>80300</v>
      </c>
      <c r="Y482" s="25">
        <f>VLOOKUP(C482,'HERD Expenditures, 2007-2016'!$C$2:$N$630,9,FALSE)</f>
        <v>81770</v>
      </c>
      <c r="Z482" s="25">
        <f>VLOOKUP(C482,'HERD Expenditures, 2007-2016'!$C$2:$N$630,10,FALSE)</f>
        <v>80551</v>
      </c>
      <c r="AA482" s="25">
        <f>VLOOKUP(C482,'HERD Expenditures, 2007-2016'!$C$2:$N$630,11,FALSE)</f>
        <v>79048</v>
      </c>
      <c r="AB482" s="25">
        <f>VLOOKUP(C482,'HERD Expenditures, 2007-2016'!$C$2:$N$630,12,FALSE)</f>
        <v>73351</v>
      </c>
      <c r="AC482" s="45">
        <f t="shared" si="8"/>
        <v>1.4099378881987579</v>
      </c>
      <c r="AD482" s="21">
        <v>126814</v>
      </c>
      <c r="AE482" s="21">
        <v>2660503</v>
      </c>
    </row>
    <row r="483" spans="1:31" x14ac:dyDescent="0.25">
      <c r="A483" s="25" t="s">
        <v>48</v>
      </c>
      <c r="B483" s="25" t="s">
        <v>5</v>
      </c>
      <c r="C483" s="25" t="s">
        <v>541</v>
      </c>
      <c r="D483" s="25" t="s">
        <v>753</v>
      </c>
      <c r="E483" s="25">
        <v>1608</v>
      </c>
      <c r="F483" s="25">
        <v>692</v>
      </c>
      <c r="G483" s="25">
        <v>916</v>
      </c>
      <c r="H483" s="25">
        <v>490</v>
      </c>
      <c r="I483" s="25">
        <v>1598</v>
      </c>
      <c r="J483" s="25">
        <v>687</v>
      </c>
      <c r="K483" s="25">
        <v>911</v>
      </c>
      <c r="L483" s="25">
        <v>484</v>
      </c>
      <c r="M483" s="25">
        <v>1605</v>
      </c>
      <c r="N483" s="25">
        <v>690</v>
      </c>
      <c r="O483" s="25">
        <v>915</v>
      </c>
      <c r="P483" s="25">
        <v>488</v>
      </c>
      <c r="Q483" s="25">
        <v>1606</v>
      </c>
      <c r="R483" s="25">
        <v>694</v>
      </c>
      <c r="S483" s="25">
        <v>912</v>
      </c>
      <c r="T483" s="25">
        <v>473</v>
      </c>
      <c r="U483" s="25">
        <v>1606</v>
      </c>
      <c r="V483" s="25">
        <v>691</v>
      </c>
      <c r="W483" s="25">
        <v>915</v>
      </c>
      <c r="X483" s="25">
        <f>VLOOKUP(C483,'HERD Expenditures, 2007-2016'!$C$2:$N$630,8,FALSE)</f>
        <v>214901</v>
      </c>
      <c r="Y483" s="25">
        <f>VLOOKUP(C483,'HERD Expenditures, 2007-2016'!$C$2:$N$630,9,FALSE)</f>
        <v>203365</v>
      </c>
      <c r="Z483" s="25">
        <f>VLOOKUP(C483,'HERD Expenditures, 2007-2016'!$C$2:$N$630,10,FALSE)</f>
        <v>206173</v>
      </c>
      <c r="AA483" s="25">
        <f>VLOOKUP(C483,'HERD Expenditures, 2007-2016'!$C$2:$N$630,11,FALSE)</f>
        <v>208736</v>
      </c>
      <c r="AB483" s="25">
        <f>VLOOKUP(C483,'HERD Expenditures, 2007-2016'!$C$2:$N$630,12,FALSE)</f>
        <v>209271</v>
      </c>
      <c r="AC483" s="45">
        <f t="shared" si="8"/>
        <v>1.3241678726483357</v>
      </c>
      <c r="AD483" s="21">
        <v>476709</v>
      </c>
      <c r="AE483" s="21">
        <v>7998994</v>
      </c>
    </row>
    <row r="484" spans="1:31" hidden="1" x14ac:dyDescent="0.25">
      <c r="A484" s="25" t="s">
        <v>184</v>
      </c>
      <c r="B484" s="25" t="s">
        <v>5</v>
      </c>
      <c r="C484" s="25" t="s">
        <v>374</v>
      </c>
      <c r="D484" s="25" t="s">
        <v>754</v>
      </c>
      <c r="E484" s="25">
        <v>244</v>
      </c>
      <c r="F484" s="25">
        <v>135</v>
      </c>
      <c r="G484" s="25">
        <v>109</v>
      </c>
      <c r="H484" s="25">
        <v>8</v>
      </c>
      <c r="I484" s="25">
        <v>235</v>
      </c>
      <c r="J484" s="25">
        <v>123</v>
      </c>
      <c r="K484" s="25">
        <v>112</v>
      </c>
      <c r="L484" s="25">
        <v>6</v>
      </c>
      <c r="M484" s="25">
        <v>279</v>
      </c>
      <c r="N484" s="25">
        <v>144</v>
      </c>
      <c r="O484" s="25">
        <v>135</v>
      </c>
      <c r="P484" s="25">
        <v>9</v>
      </c>
      <c r="Q484" s="25">
        <v>302</v>
      </c>
      <c r="R484" s="25">
        <v>141</v>
      </c>
      <c r="S484" s="25">
        <v>161</v>
      </c>
      <c r="T484" s="25">
        <v>8</v>
      </c>
      <c r="U484" s="25">
        <v>341</v>
      </c>
      <c r="V484" s="25">
        <v>147</v>
      </c>
      <c r="W484" s="25">
        <v>194</v>
      </c>
      <c r="X484" s="25">
        <f>VLOOKUP(C484,'HERD Expenditures, 2007-2016'!$C$2:$N$630,8,FALSE)</f>
        <v>6015</v>
      </c>
      <c r="Y484" s="25">
        <f>VLOOKUP(C484,'HERD Expenditures, 2007-2016'!$C$2:$N$630,9,FALSE)</f>
        <v>6846</v>
      </c>
      <c r="Z484" s="25">
        <f>VLOOKUP(C484,'HERD Expenditures, 2007-2016'!$C$2:$N$630,10,FALSE)</f>
        <v>8176</v>
      </c>
      <c r="AA484" s="25">
        <f>VLOOKUP(C484,'HERD Expenditures, 2007-2016'!$C$2:$N$630,11,FALSE)</f>
        <v>7802</v>
      </c>
      <c r="AB484" s="25">
        <f>VLOOKUP(C484,'HERD Expenditures, 2007-2016'!$C$2:$N$630,12,FALSE)</f>
        <v>7904</v>
      </c>
      <c r="AC484" s="45">
        <f t="shared" si="8"/>
        <v>1.3197278911564625</v>
      </c>
      <c r="AD484" s="21">
        <v>322404</v>
      </c>
      <c r="AE484" s="21">
        <v>1662251</v>
      </c>
    </row>
    <row r="485" spans="1:31" hidden="1" x14ac:dyDescent="0.25">
      <c r="A485" s="25" t="s">
        <v>40</v>
      </c>
      <c r="B485" s="25" t="s">
        <v>5</v>
      </c>
      <c r="C485" s="25" t="s">
        <v>209</v>
      </c>
      <c r="D485" s="25" t="s">
        <v>747</v>
      </c>
      <c r="E485" s="25">
        <v>125</v>
      </c>
      <c r="F485" s="25">
        <v>48</v>
      </c>
      <c r="G485" s="25">
        <v>77</v>
      </c>
      <c r="H485" s="25">
        <v>0</v>
      </c>
      <c r="I485" s="25">
        <v>107</v>
      </c>
      <c r="J485" s="25">
        <v>46</v>
      </c>
      <c r="K485" s="25">
        <v>61</v>
      </c>
      <c r="L485" s="25">
        <v>0</v>
      </c>
      <c r="M485" s="25">
        <v>107</v>
      </c>
      <c r="N485" s="25">
        <v>52</v>
      </c>
      <c r="O485" s="25">
        <v>55</v>
      </c>
      <c r="P485" s="25">
        <v>0</v>
      </c>
      <c r="Q485" s="25">
        <v>119</v>
      </c>
      <c r="R485" s="25">
        <v>51</v>
      </c>
      <c r="S485" s="25">
        <v>68</v>
      </c>
      <c r="T485" s="25">
        <v>0</v>
      </c>
      <c r="U485" s="25">
        <v>114</v>
      </c>
      <c r="V485" s="25">
        <v>51</v>
      </c>
      <c r="W485" s="25">
        <v>63</v>
      </c>
      <c r="X485" s="25">
        <f>VLOOKUP(C485,'HERD Expenditures, 2007-2016'!$C$2:$N$630,8,FALSE)</f>
        <v>1506</v>
      </c>
      <c r="Y485" s="25">
        <f>VLOOKUP(C485,'HERD Expenditures, 2007-2016'!$C$2:$N$630,9,FALSE)</f>
        <v>1574</v>
      </c>
      <c r="Z485" s="25">
        <f>VLOOKUP(C485,'HERD Expenditures, 2007-2016'!$C$2:$N$630,10,FALSE)</f>
        <v>1185</v>
      </c>
      <c r="AA485" s="25">
        <f>VLOOKUP(C485,'HERD Expenditures, 2007-2016'!$C$2:$N$630,11,FALSE)</f>
        <v>1259</v>
      </c>
      <c r="AB485" s="25">
        <f>VLOOKUP(C485,'HERD Expenditures, 2007-2016'!$C$2:$N$630,12,FALSE)</f>
        <v>1322</v>
      </c>
      <c r="AC485" s="45">
        <f t="shared" si="8"/>
        <v>1.2352941176470589</v>
      </c>
      <c r="AD485" s="21">
        <v>56795</v>
      </c>
      <c r="AE485" s="21">
        <v>2660503</v>
      </c>
    </row>
    <row r="486" spans="1:31" x14ac:dyDescent="0.25">
      <c r="A486" s="25" t="s">
        <v>48</v>
      </c>
      <c r="B486" s="25" t="s">
        <v>5</v>
      </c>
      <c r="C486" s="25" t="s">
        <v>545</v>
      </c>
      <c r="D486" s="25" t="s">
        <v>745</v>
      </c>
      <c r="E486" s="25">
        <v>1409</v>
      </c>
      <c r="F486" s="25">
        <v>781</v>
      </c>
      <c r="G486" s="25">
        <v>628</v>
      </c>
      <c r="H486" s="25">
        <v>59</v>
      </c>
      <c r="I486" s="25">
        <v>1341</v>
      </c>
      <c r="J486" s="25">
        <v>676</v>
      </c>
      <c r="K486" s="25">
        <v>665</v>
      </c>
      <c r="L486" s="25">
        <v>54</v>
      </c>
      <c r="M486" s="25">
        <v>1480</v>
      </c>
      <c r="N486" s="25">
        <v>761</v>
      </c>
      <c r="O486" s="25">
        <v>719</v>
      </c>
      <c r="P486" s="25">
        <v>64</v>
      </c>
      <c r="Q486" s="25">
        <v>1563</v>
      </c>
      <c r="R486" s="25">
        <v>746</v>
      </c>
      <c r="S486" s="25">
        <v>817</v>
      </c>
      <c r="T486" s="25">
        <v>88</v>
      </c>
      <c r="U486" s="25">
        <v>1639</v>
      </c>
      <c r="V486" s="25">
        <v>770</v>
      </c>
      <c r="W486" s="25">
        <v>869</v>
      </c>
      <c r="X486" s="25">
        <f>VLOOKUP(C486,'HERD Expenditures, 2007-2016'!$C$2:$N$630,8,FALSE)</f>
        <v>236586</v>
      </c>
      <c r="Y486" s="25">
        <f>VLOOKUP(C486,'HERD Expenditures, 2007-2016'!$C$2:$N$630,9,FALSE)</f>
        <v>245451</v>
      </c>
      <c r="Z486" s="25">
        <f>VLOOKUP(C486,'HERD Expenditures, 2007-2016'!$C$2:$N$630,10,FALSE)</f>
        <v>242594</v>
      </c>
      <c r="AA486" s="25">
        <f>VLOOKUP(C486,'HERD Expenditures, 2007-2016'!$C$2:$N$630,11,FALSE)</f>
        <v>243534</v>
      </c>
      <c r="AB486" s="25">
        <f>VLOOKUP(C486,'HERD Expenditures, 2007-2016'!$C$2:$N$630,12,FALSE)</f>
        <v>260098</v>
      </c>
      <c r="AC486" s="45">
        <f t="shared" si="8"/>
        <v>1.1285714285714286</v>
      </c>
      <c r="AD486" s="21">
        <v>51175</v>
      </c>
      <c r="AE486" s="21">
        <v>3198718</v>
      </c>
    </row>
    <row r="487" spans="1:31" hidden="1" x14ac:dyDescent="0.25">
      <c r="A487" s="25" t="s">
        <v>85</v>
      </c>
      <c r="B487" s="25" t="s">
        <v>5</v>
      </c>
      <c r="C487" s="25" t="s">
        <v>190</v>
      </c>
      <c r="D487" s="25" t="s">
        <v>715</v>
      </c>
      <c r="E487" s="25">
        <v>66</v>
      </c>
      <c r="F487" s="25">
        <v>15</v>
      </c>
      <c r="G487" s="25">
        <v>51</v>
      </c>
      <c r="H487" s="25">
        <v>1</v>
      </c>
      <c r="I487" s="25">
        <v>85</v>
      </c>
      <c r="J487" s="25">
        <v>35</v>
      </c>
      <c r="K487" s="25">
        <v>50</v>
      </c>
      <c r="L487" s="25">
        <v>0</v>
      </c>
      <c r="M487" s="25">
        <v>45</v>
      </c>
      <c r="N487" s="25">
        <v>13</v>
      </c>
      <c r="O487" s="25">
        <v>32</v>
      </c>
      <c r="P487" s="25">
        <v>1</v>
      </c>
      <c r="Q487" s="25">
        <v>86</v>
      </c>
      <c r="R487" s="25">
        <v>39</v>
      </c>
      <c r="S487" s="25">
        <v>47</v>
      </c>
      <c r="T487" s="25">
        <v>3</v>
      </c>
      <c r="U487" s="25">
        <v>95</v>
      </c>
      <c r="V487" s="25">
        <v>45</v>
      </c>
      <c r="W487" s="25">
        <v>50</v>
      </c>
      <c r="X487" s="25">
        <f>VLOOKUP(C487,'HERD Expenditures, 2007-2016'!$C$2:$N$630,8,FALSE)</f>
        <v>3511</v>
      </c>
      <c r="Y487" s="25">
        <f>VLOOKUP(C487,'HERD Expenditures, 2007-2016'!$C$2:$N$630,9,FALSE)</f>
        <v>5062</v>
      </c>
      <c r="Z487" s="25">
        <f>VLOOKUP(C487,'HERD Expenditures, 2007-2016'!$C$2:$N$630,10,FALSE)</f>
        <v>2192</v>
      </c>
      <c r="AA487" s="25">
        <f>VLOOKUP(C487,'HERD Expenditures, 2007-2016'!$C$2:$N$630,11,FALSE)</f>
        <v>4762</v>
      </c>
      <c r="AB487" s="25">
        <f>VLOOKUP(C487,'HERD Expenditures, 2007-2016'!$C$2:$N$630,12,FALSE)</f>
        <v>8279</v>
      </c>
      <c r="AC487" s="45">
        <f t="shared" si="8"/>
        <v>1.1111111111111112</v>
      </c>
      <c r="AD487" s="21">
        <v>344504</v>
      </c>
      <c r="AE487" s="21">
        <v>7998994</v>
      </c>
    </row>
    <row r="488" spans="1:31" hidden="1" x14ac:dyDescent="0.25">
      <c r="A488" s="25" t="s">
        <v>151</v>
      </c>
      <c r="B488" s="25" t="s">
        <v>5</v>
      </c>
      <c r="C488" s="25" t="s">
        <v>197</v>
      </c>
      <c r="D488" s="25" t="s">
        <v>693</v>
      </c>
      <c r="E488" s="25">
        <v>243</v>
      </c>
      <c r="F488" s="25">
        <v>59</v>
      </c>
      <c r="G488" s="25">
        <v>184</v>
      </c>
      <c r="H488" s="25">
        <v>1</v>
      </c>
      <c r="I488" s="25">
        <v>186</v>
      </c>
      <c r="J488" s="25">
        <v>53</v>
      </c>
      <c r="K488" s="25">
        <v>133</v>
      </c>
      <c r="L488" s="25">
        <v>0</v>
      </c>
      <c r="M488" s="25">
        <v>199</v>
      </c>
      <c r="N488" s="25">
        <v>54</v>
      </c>
      <c r="O488" s="25">
        <v>145</v>
      </c>
      <c r="P488" s="25">
        <v>0</v>
      </c>
      <c r="Q488" s="25">
        <v>271</v>
      </c>
      <c r="R488" s="25">
        <v>63</v>
      </c>
      <c r="S488" s="25">
        <v>208</v>
      </c>
      <c r="T488" s="25">
        <v>0</v>
      </c>
      <c r="U488" s="25">
        <v>98</v>
      </c>
      <c r="V488" s="25">
        <v>47</v>
      </c>
      <c r="W488" s="25">
        <v>51</v>
      </c>
      <c r="X488" s="25">
        <f>VLOOKUP(C488,'HERD Expenditures, 2007-2016'!$C$2:$N$630,8,FALSE)</f>
        <v>2599</v>
      </c>
      <c r="Y488" s="25">
        <f>VLOOKUP(C488,'HERD Expenditures, 2007-2016'!$C$2:$N$630,9,FALSE)</f>
        <v>2800</v>
      </c>
      <c r="Z488" s="25">
        <f>VLOOKUP(C488,'HERD Expenditures, 2007-2016'!$C$2:$N$630,10,FALSE)</f>
        <v>2997</v>
      </c>
      <c r="AA488" s="25">
        <f>VLOOKUP(C488,'HERD Expenditures, 2007-2016'!$C$2:$N$630,11,FALSE)</f>
        <v>3153</v>
      </c>
      <c r="AB488" s="25">
        <f>VLOOKUP(C488,'HERD Expenditures, 2007-2016'!$C$2:$N$630,12,FALSE)</f>
        <v>2303</v>
      </c>
      <c r="AC488" s="45">
        <f t="shared" si="8"/>
        <v>1.0851063829787233</v>
      </c>
      <c r="AD488" s="21">
        <v>5456991</v>
      </c>
      <c r="AE488" s="21">
        <v>14325377</v>
      </c>
    </row>
    <row r="489" spans="1:31" hidden="1" x14ac:dyDescent="0.25">
      <c r="A489" s="25" t="s">
        <v>27</v>
      </c>
      <c r="B489" s="25" t="s">
        <v>5</v>
      </c>
      <c r="C489" s="25" t="s">
        <v>195</v>
      </c>
      <c r="D489" s="25" t="s">
        <v>700</v>
      </c>
      <c r="E489" s="25">
        <v>143</v>
      </c>
      <c r="F489" s="25">
        <v>70</v>
      </c>
      <c r="G489" s="25">
        <v>73</v>
      </c>
      <c r="H489" s="25">
        <v>0</v>
      </c>
      <c r="I489" s="25">
        <v>94</v>
      </c>
      <c r="J489" s="25">
        <v>57</v>
      </c>
      <c r="K489" s="25">
        <v>37</v>
      </c>
      <c r="L489" s="25">
        <v>5</v>
      </c>
      <c r="M489" s="25">
        <v>92</v>
      </c>
      <c r="N489" s="25">
        <v>49</v>
      </c>
      <c r="O489" s="25">
        <v>43</v>
      </c>
      <c r="P489" s="25">
        <v>4</v>
      </c>
      <c r="Q489" s="25">
        <v>116</v>
      </c>
      <c r="R489" s="25">
        <v>53</v>
      </c>
      <c r="S489" s="25">
        <v>63</v>
      </c>
      <c r="T489" s="25">
        <v>2</v>
      </c>
      <c r="U489" s="25">
        <v>96</v>
      </c>
      <c r="V489" s="25">
        <v>47</v>
      </c>
      <c r="W489" s="25">
        <v>49</v>
      </c>
      <c r="X489" s="25">
        <f>VLOOKUP(C489,'HERD Expenditures, 2007-2016'!$C$2:$N$630,8,FALSE)</f>
        <v>7192</v>
      </c>
      <c r="Y489" s="25">
        <f>VLOOKUP(C489,'HERD Expenditures, 2007-2016'!$C$2:$N$630,9,FALSE)</f>
        <v>7659</v>
      </c>
      <c r="Z489" s="25">
        <f>VLOOKUP(C489,'HERD Expenditures, 2007-2016'!$C$2:$N$630,10,FALSE)</f>
        <v>5172</v>
      </c>
      <c r="AA489" s="25">
        <f>VLOOKUP(C489,'HERD Expenditures, 2007-2016'!$C$2:$N$630,11,FALSE)</f>
        <v>5010</v>
      </c>
      <c r="AB489" s="25">
        <f>VLOOKUP(C489,'HERD Expenditures, 2007-2016'!$C$2:$N$630,12,FALSE)</f>
        <v>5371</v>
      </c>
      <c r="AC489" s="45">
        <f t="shared" si="8"/>
        <v>1.0425531914893618</v>
      </c>
      <c r="AD489" s="21">
        <v>344504</v>
      </c>
      <c r="AE489" s="21">
        <v>7998994</v>
      </c>
    </row>
    <row r="490" spans="1:31" hidden="1" x14ac:dyDescent="0.25">
      <c r="A490" s="25" t="s">
        <v>37</v>
      </c>
      <c r="B490" s="25" t="s">
        <v>2</v>
      </c>
      <c r="C490" s="25" t="s">
        <v>58</v>
      </c>
      <c r="D490" s="25" t="s">
        <v>709</v>
      </c>
      <c r="E490" s="25">
        <v>25</v>
      </c>
      <c r="F490" s="25">
        <v>22</v>
      </c>
      <c r="G490" s="25">
        <v>3</v>
      </c>
      <c r="H490" s="25">
        <v>0</v>
      </c>
      <c r="I490" s="25">
        <v>24</v>
      </c>
      <c r="J490" s="25">
        <v>24</v>
      </c>
      <c r="K490" s="25">
        <v>0</v>
      </c>
      <c r="L490" s="25">
        <v>0</v>
      </c>
      <c r="M490" s="25">
        <v>26</v>
      </c>
      <c r="N490" s="25">
        <v>23</v>
      </c>
      <c r="O490" s="25">
        <v>3</v>
      </c>
      <c r="P490" s="25">
        <v>0</v>
      </c>
      <c r="Q490" s="25">
        <v>29</v>
      </c>
      <c r="R490" s="25">
        <v>29</v>
      </c>
      <c r="S490" s="25">
        <v>0</v>
      </c>
      <c r="T490" s="25">
        <v>0</v>
      </c>
      <c r="U490" s="25">
        <v>29</v>
      </c>
      <c r="V490" s="25">
        <v>29</v>
      </c>
      <c r="W490" s="25">
        <v>0</v>
      </c>
      <c r="X490" s="25">
        <f>VLOOKUP(C490,'HERD Expenditures, 2007-2016'!$C$2:$N$630,8,FALSE)</f>
        <v>1156</v>
      </c>
      <c r="Y490" s="25">
        <f>VLOOKUP(C490,'HERD Expenditures, 2007-2016'!$C$2:$N$630,9,FALSE)</f>
        <v>1139</v>
      </c>
      <c r="Z490" s="25">
        <f>VLOOKUP(C490,'HERD Expenditures, 2007-2016'!$C$2:$N$630,10,FALSE)</f>
        <v>1039</v>
      </c>
      <c r="AA490" s="25">
        <f>VLOOKUP(C490,'HERD Expenditures, 2007-2016'!$C$2:$N$630,11,FALSE)</f>
        <v>1079</v>
      </c>
      <c r="AB490" s="25">
        <f>VLOOKUP(C490,'HERD Expenditures, 2007-2016'!$C$2:$N$630,12,FALSE)</f>
        <v>1141</v>
      </c>
      <c r="AC490" s="28">
        <f>(AB490/U490)/(AB490/V490)</f>
        <v>1</v>
      </c>
      <c r="AD490" s="21">
        <v>318802</v>
      </c>
      <c r="AE490" s="21">
        <v>4719985</v>
      </c>
    </row>
    <row r="491" spans="1:31" hidden="1" x14ac:dyDescent="0.25">
      <c r="A491" s="25" t="s">
        <v>27</v>
      </c>
      <c r="B491" s="25" t="s">
        <v>2</v>
      </c>
      <c r="C491" s="25" t="s">
        <v>345</v>
      </c>
      <c r="D491" s="25" t="s">
        <v>744</v>
      </c>
      <c r="E491" s="25">
        <v>478</v>
      </c>
      <c r="F491" s="25">
        <v>192</v>
      </c>
      <c r="G491" s="25">
        <v>286</v>
      </c>
      <c r="H491" s="25">
        <v>54</v>
      </c>
      <c r="I491" s="25">
        <v>489</v>
      </c>
      <c r="J491" s="25">
        <v>230</v>
      </c>
      <c r="K491" s="25">
        <v>259</v>
      </c>
      <c r="L491" s="25">
        <v>59</v>
      </c>
      <c r="M491" s="25">
        <v>364</v>
      </c>
      <c r="N491" s="25">
        <v>202</v>
      </c>
      <c r="O491" s="25">
        <v>162</v>
      </c>
      <c r="P491" s="25">
        <v>38</v>
      </c>
      <c r="Q491" s="25">
        <v>374</v>
      </c>
      <c r="R491" s="25">
        <v>205</v>
      </c>
      <c r="S491" s="25">
        <v>169</v>
      </c>
      <c r="T491" s="25">
        <v>40</v>
      </c>
      <c r="U491" s="25">
        <v>279</v>
      </c>
      <c r="V491" s="25">
        <v>140</v>
      </c>
      <c r="W491" s="25">
        <v>139</v>
      </c>
      <c r="X491" s="25">
        <f>VLOOKUP(C491,'HERD Expenditures, 2007-2016'!$C$2:$N$630,8,FALSE)</f>
        <v>31772</v>
      </c>
      <c r="Y491" s="25">
        <f>VLOOKUP(C491,'HERD Expenditures, 2007-2016'!$C$2:$N$630,9,FALSE)</f>
        <v>31715</v>
      </c>
      <c r="Z491" s="25">
        <f>VLOOKUP(C491,'HERD Expenditures, 2007-2016'!$C$2:$N$630,10,FALSE)</f>
        <v>23375</v>
      </c>
      <c r="AA491" s="25">
        <f>VLOOKUP(C491,'HERD Expenditures, 2007-2016'!$C$2:$N$630,11,FALSE)</f>
        <v>25519</v>
      </c>
      <c r="AB491" s="25">
        <f>VLOOKUP(C491,'HERD Expenditures, 2007-2016'!$C$2:$N$630,12,FALSE)</f>
        <v>22977</v>
      </c>
      <c r="AC491" s="45">
        <f t="shared" ref="AC491:AC498" si="9">W491/V491</f>
        <v>0.99285714285714288</v>
      </c>
      <c r="AD491" s="21">
        <v>2559666</v>
      </c>
      <c r="AE491" s="21">
        <v>2239817</v>
      </c>
    </row>
    <row r="492" spans="1:31" hidden="1" x14ac:dyDescent="0.25">
      <c r="A492" s="25" t="s">
        <v>50</v>
      </c>
      <c r="B492" s="25" t="s">
        <v>5</v>
      </c>
      <c r="C492" s="25" t="s">
        <v>324</v>
      </c>
      <c r="D492" s="25" t="s">
        <v>712</v>
      </c>
      <c r="E492" s="25">
        <v>111</v>
      </c>
      <c r="F492" s="25">
        <v>69</v>
      </c>
      <c r="G492" s="25">
        <v>42</v>
      </c>
      <c r="H492" s="25">
        <v>1</v>
      </c>
      <c r="I492" s="25">
        <v>114</v>
      </c>
      <c r="J492" s="25">
        <v>74</v>
      </c>
      <c r="K492" s="25">
        <v>40</v>
      </c>
      <c r="L492" s="25">
        <v>1</v>
      </c>
      <c r="M492" s="25">
        <v>140</v>
      </c>
      <c r="N492" s="25">
        <v>81</v>
      </c>
      <c r="O492" s="25">
        <v>59</v>
      </c>
      <c r="P492" s="25">
        <v>0</v>
      </c>
      <c r="Q492" s="25">
        <v>153</v>
      </c>
      <c r="R492" s="25">
        <v>93</v>
      </c>
      <c r="S492" s="25">
        <v>60</v>
      </c>
      <c r="T492" s="25">
        <v>0</v>
      </c>
      <c r="U492" s="25">
        <v>240</v>
      </c>
      <c r="V492" s="25">
        <v>128</v>
      </c>
      <c r="W492" s="25">
        <v>112</v>
      </c>
      <c r="X492" s="25">
        <f>VLOOKUP(C492,'HERD Expenditures, 2007-2016'!$C$2:$N$630,8,FALSE)</f>
        <v>5488</v>
      </c>
      <c r="Y492" s="25">
        <f>VLOOKUP(C492,'HERD Expenditures, 2007-2016'!$C$2:$N$630,9,FALSE)</f>
        <v>6905</v>
      </c>
      <c r="Z492" s="25">
        <f>VLOOKUP(C492,'HERD Expenditures, 2007-2016'!$C$2:$N$630,10,FALSE)</f>
        <v>6908</v>
      </c>
      <c r="AA492" s="25">
        <f>VLOOKUP(C492,'HERD Expenditures, 2007-2016'!$C$2:$N$630,11,FALSE)</f>
        <v>7292</v>
      </c>
      <c r="AB492" s="25">
        <f>VLOOKUP(C492,'HERD Expenditures, 2007-2016'!$C$2:$N$630,12,FALSE)</f>
        <v>7116</v>
      </c>
      <c r="AC492" s="45">
        <f t="shared" si="9"/>
        <v>0.875</v>
      </c>
      <c r="AD492" s="21">
        <v>65095</v>
      </c>
      <c r="AE492" s="21">
        <v>10239710</v>
      </c>
    </row>
    <row r="493" spans="1:31" hidden="1" x14ac:dyDescent="0.25">
      <c r="A493" s="25" t="s">
        <v>23</v>
      </c>
      <c r="B493" s="25" t="s">
        <v>2</v>
      </c>
      <c r="C493" s="25" t="s">
        <v>218</v>
      </c>
      <c r="D493" s="25" t="s">
        <v>804</v>
      </c>
      <c r="E493" s="25">
        <v>72</v>
      </c>
      <c r="F493" s="25">
        <v>15</v>
      </c>
      <c r="G493" s="25">
        <v>57</v>
      </c>
      <c r="H493" s="25">
        <v>0</v>
      </c>
      <c r="I493" s="25">
        <v>67</v>
      </c>
      <c r="J493" s="25">
        <v>19</v>
      </c>
      <c r="K493" s="25">
        <v>48</v>
      </c>
      <c r="L493" s="25">
        <v>1</v>
      </c>
      <c r="M493" s="25">
        <v>73</v>
      </c>
      <c r="N493" s="25">
        <v>22</v>
      </c>
      <c r="O493" s="25">
        <v>51</v>
      </c>
      <c r="P493" s="25">
        <v>0</v>
      </c>
      <c r="Q493" s="25">
        <v>127</v>
      </c>
      <c r="R493" s="25">
        <v>65</v>
      </c>
      <c r="S493" s="25">
        <v>62</v>
      </c>
      <c r="T493" s="25">
        <v>0</v>
      </c>
      <c r="U493" s="25">
        <v>120</v>
      </c>
      <c r="V493" s="25">
        <v>65</v>
      </c>
      <c r="W493" s="25">
        <v>55</v>
      </c>
      <c r="X493" s="25">
        <f>VLOOKUP(C493,'HERD Expenditures, 2007-2016'!$C$2:$N$630,8,FALSE)</f>
        <v>1662</v>
      </c>
      <c r="Y493" s="25">
        <f>VLOOKUP(C493,'HERD Expenditures, 2007-2016'!$C$2:$N$630,9,FALSE)</f>
        <v>1995</v>
      </c>
      <c r="Z493" s="25">
        <f>VLOOKUP(C493,'HERD Expenditures, 2007-2016'!$C$2:$N$630,10,FALSE)</f>
        <v>1945</v>
      </c>
      <c r="AA493" s="25">
        <f>VLOOKUP(C493,'HERD Expenditures, 2007-2016'!$C$2:$N$630,11,FALSE)</f>
        <v>1623</v>
      </c>
      <c r="AB493" s="25">
        <f>VLOOKUP(C493,'HERD Expenditures, 2007-2016'!$C$2:$N$630,12,FALSE)</f>
        <v>1721</v>
      </c>
      <c r="AC493" s="45">
        <f t="shared" si="9"/>
        <v>0.84615384615384615</v>
      </c>
      <c r="AD493" s="21">
        <v>825174</v>
      </c>
      <c r="AE493" s="21">
        <v>10239710</v>
      </c>
    </row>
    <row r="494" spans="1:31" hidden="1" x14ac:dyDescent="0.25">
      <c r="A494" s="25" t="s">
        <v>37</v>
      </c>
      <c r="B494" s="25" t="s">
        <v>5</v>
      </c>
      <c r="C494" s="25" t="s">
        <v>358</v>
      </c>
      <c r="D494" s="25" t="s">
        <v>709</v>
      </c>
      <c r="E494" s="25">
        <v>477</v>
      </c>
      <c r="F494" s="25">
        <v>143</v>
      </c>
      <c r="G494" s="25">
        <v>334</v>
      </c>
      <c r="H494" s="25">
        <v>1</v>
      </c>
      <c r="I494" s="25">
        <v>111</v>
      </c>
      <c r="J494" s="25">
        <v>60</v>
      </c>
      <c r="K494" s="25">
        <v>51</v>
      </c>
      <c r="L494" s="25">
        <v>0</v>
      </c>
      <c r="M494" s="25">
        <v>261</v>
      </c>
      <c r="N494" s="25">
        <v>142</v>
      </c>
      <c r="O494" s="25">
        <v>119</v>
      </c>
      <c r="P494" s="25">
        <v>0</v>
      </c>
      <c r="Q494" s="25">
        <v>361</v>
      </c>
      <c r="R494" s="25">
        <v>131</v>
      </c>
      <c r="S494" s="25">
        <v>230</v>
      </c>
      <c r="T494" s="25">
        <v>0</v>
      </c>
      <c r="U494" s="25">
        <v>310</v>
      </c>
      <c r="V494" s="25">
        <v>171</v>
      </c>
      <c r="W494" s="25">
        <v>139</v>
      </c>
      <c r="X494" s="25">
        <f>VLOOKUP(C494,'HERD Expenditures, 2007-2016'!$C$2:$N$630,8,FALSE)</f>
        <v>4591</v>
      </c>
      <c r="Y494" s="25">
        <f>VLOOKUP(C494,'HERD Expenditures, 2007-2016'!$C$2:$N$630,9,FALSE)</f>
        <v>1635</v>
      </c>
      <c r="Z494" s="25">
        <f>VLOOKUP(C494,'HERD Expenditures, 2007-2016'!$C$2:$N$630,10,FALSE)</f>
        <v>2793</v>
      </c>
      <c r="AA494" s="25">
        <f>VLOOKUP(C494,'HERD Expenditures, 2007-2016'!$C$2:$N$630,11,FALSE)</f>
        <v>5009</v>
      </c>
      <c r="AB494" s="25">
        <f>VLOOKUP(C494,'HERD Expenditures, 2007-2016'!$C$2:$N$630,12,FALSE)</f>
        <v>5895</v>
      </c>
      <c r="AC494" s="45">
        <f t="shared" si="9"/>
        <v>0.8128654970760234</v>
      </c>
      <c r="AD494" s="21">
        <v>66903</v>
      </c>
      <c r="AE494" s="21">
        <v>1724973</v>
      </c>
    </row>
    <row r="495" spans="1:31" hidden="1" x14ac:dyDescent="0.25">
      <c r="A495" s="25" t="s">
        <v>50</v>
      </c>
      <c r="B495" s="25" t="s">
        <v>2</v>
      </c>
      <c r="C495" s="25" t="s">
        <v>254</v>
      </c>
      <c r="D495" s="25" t="s">
        <v>853</v>
      </c>
      <c r="E495" s="25">
        <v>270</v>
      </c>
      <c r="F495" s="25">
        <v>79</v>
      </c>
      <c r="G495" s="25">
        <v>191</v>
      </c>
      <c r="H495" s="25">
        <v>0</v>
      </c>
      <c r="I495" s="25">
        <v>237</v>
      </c>
      <c r="J495" s="25">
        <v>84</v>
      </c>
      <c r="K495" s="25">
        <v>153</v>
      </c>
      <c r="L495" s="25">
        <v>0</v>
      </c>
      <c r="M495" s="25">
        <v>201</v>
      </c>
      <c r="N495" s="25">
        <v>89</v>
      </c>
      <c r="O495" s="25">
        <v>112</v>
      </c>
      <c r="P495" s="25">
        <v>0</v>
      </c>
      <c r="Q495" s="25">
        <v>211</v>
      </c>
      <c r="R495" s="25">
        <v>91</v>
      </c>
      <c r="S495" s="25">
        <v>120</v>
      </c>
      <c r="T495" s="25">
        <v>13</v>
      </c>
      <c r="U495" s="25">
        <v>148</v>
      </c>
      <c r="V495" s="25">
        <v>82</v>
      </c>
      <c r="W495" s="25">
        <v>66</v>
      </c>
      <c r="X495" s="25">
        <f>VLOOKUP(C495,'HERD Expenditures, 2007-2016'!$C$2:$N$630,8,FALSE)</f>
        <v>19376</v>
      </c>
      <c r="Y495" s="25">
        <f>VLOOKUP(C495,'HERD Expenditures, 2007-2016'!$C$2:$N$630,9,FALSE)</f>
        <v>16484</v>
      </c>
      <c r="Z495" s="25">
        <f>VLOOKUP(C495,'HERD Expenditures, 2007-2016'!$C$2:$N$630,10,FALSE)</f>
        <v>15393</v>
      </c>
      <c r="AA495" s="25">
        <f>VLOOKUP(C495,'HERD Expenditures, 2007-2016'!$C$2:$N$630,11,FALSE)</f>
        <v>11942</v>
      </c>
      <c r="AB495" s="25">
        <f>VLOOKUP(C495,'HERD Expenditures, 2007-2016'!$C$2:$N$630,12,FALSE)</f>
        <v>16761</v>
      </c>
      <c r="AC495" s="45">
        <f t="shared" si="9"/>
        <v>0.80487804878048785</v>
      </c>
      <c r="AD495" s="21" t="e">
        <v>#N/A</v>
      </c>
      <c r="AE495" s="21">
        <v>1189876</v>
      </c>
    </row>
    <row r="496" spans="1:31" hidden="1" x14ac:dyDescent="0.25">
      <c r="A496" s="25" t="s">
        <v>99</v>
      </c>
      <c r="B496" s="25" t="s">
        <v>2</v>
      </c>
      <c r="C496" s="25" t="s">
        <v>252</v>
      </c>
      <c r="D496" s="25" t="s">
        <v>732</v>
      </c>
      <c r="E496" s="25">
        <v>194</v>
      </c>
      <c r="F496" s="25">
        <v>88</v>
      </c>
      <c r="G496" s="25">
        <v>106</v>
      </c>
      <c r="H496" s="25">
        <v>22</v>
      </c>
      <c r="I496" s="25">
        <v>185</v>
      </c>
      <c r="J496" s="25">
        <v>86</v>
      </c>
      <c r="K496" s="25">
        <v>99</v>
      </c>
      <c r="L496" s="25">
        <v>20</v>
      </c>
      <c r="M496" s="25">
        <v>138</v>
      </c>
      <c r="N496" s="25">
        <v>91</v>
      </c>
      <c r="O496" s="25">
        <v>47</v>
      </c>
      <c r="P496" s="25">
        <v>19</v>
      </c>
      <c r="Q496" s="25">
        <v>147</v>
      </c>
      <c r="R496" s="25">
        <v>80</v>
      </c>
      <c r="S496" s="25">
        <v>67</v>
      </c>
      <c r="T496" s="25">
        <v>20</v>
      </c>
      <c r="U496" s="25">
        <v>145</v>
      </c>
      <c r="V496" s="25">
        <v>81</v>
      </c>
      <c r="W496" s="25">
        <v>64</v>
      </c>
      <c r="X496" s="25">
        <f>VLOOKUP(C496,'HERD Expenditures, 2007-2016'!$C$2:$N$630,8,FALSE)</f>
        <v>25559</v>
      </c>
      <c r="Y496" s="25">
        <f>VLOOKUP(C496,'HERD Expenditures, 2007-2016'!$C$2:$N$630,9,FALSE)</f>
        <v>22532</v>
      </c>
      <c r="Z496" s="25">
        <f>VLOOKUP(C496,'HERD Expenditures, 2007-2016'!$C$2:$N$630,10,FALSE)</f>
        <v>18997</v>
      </c>
      <c r="AA496" s="25">
        <f>VLOOKUP(C496,'HERD Expenditures, 2007-2016'!$C$2:$N$630,11,FALSE)</f>
        <v>13998</v>
      </c>
      <c r="AB496" s="25">
        <f>VLOOKUP(C496,'HERD Expenditures, 2007-2016'!$C$2:$N$630,12,FALSE)</f>
        <v>14768</v>
      </c>
      <c r="AC496" s="45">
        <f t="shared" si="9"/>
        <v>0.79012345679012341</v>
      </c>
      <c r="AD496" s="21" t="e">
        <v>#N/A</v>
      </c>
      <c r="AE496" s="21">
        <v>3670284</v>
      </c>
    </row>
    <row r="497" spans="1:31" hidden="1" x14ac:dyDescent="0.25">
      <c r="A497" s="25" t="s">
        <v>151</v>
      </c>
      <c r="B497" s="25" t="s">
        <v>5</v>
      </c>
      <c r="C497" s="25" t="s">
        <v>297</v>
      </c>
      <c r="D497" s="25" t="s">
        <v>693</v>
      </c>
      <c r="E497" s="25">
        <v>192</v>
      </c>
      <c r="F497" s="25">
        <v>113</v>
      </c>
      <c r="G497" s="25">
        <v>79</v>
      </c>
      <c r="H497" s="25">
        <v>15</v>
      </c>
      <c r="I497" s="25">
        <v>182</v>
      </c>
      <c r="J497" s="25">
        <v>100</v>
      </c>
      <c r="K497" s="25">
        <v>82</v>
      </c>
      <c r="L497" s="25">
        <v>12</v>
      </c>
      <c r="M497" s="25">
        <v>187</v>
      </c>
      <c r="N497" s="25">
        <v>112</v>
      </c>
      <c r="O497" s="25">
        <v>75</v>
      </c>
      <c r="P497" s="25">
        <v>12</v>
      </c>
      <c r="Q497" s="25">
        <v>192</v>
      </c>
      <c r="R497" s="25">
        <v>130</v>
      </c>
      <c r="S497" s="25">
        <v>62</v>
      </c>
      <c r="T497" s="25">
        <v>7</v>
      </c>
      <c r="U497" s="25">
        <v>199</v>
      </c>
      <c r="V497" s="25">
        <v>117</v>
      </c>
      <c r="W497" s="25">
        <v>82</v>
      </c>
      <c r="X497" s="25">
        <f>VLOOKUP(C497,'HERD Expenditures, 2007-2016'!$C$2:$N$630,8,FALSE)</f>
        <v>9610</v>
      </c>
      <c r="Y497" s="25">
        <f>VLOOKUP(C497,'HERD Expenditures, 2007-2016'!$C$2:$N$630,9,FALSE)</f>
        <v>10816</v>
      </c>
      <c r="Z497" s="25">
        <f>VLOOKUP(C497,'HERD Expenditures, 2007-2016'!$C$2:$N$630,10,FALSE)</f>
        <v>10861</v>
      </c>
      <c r="AA497" s="25">
        <f>VLOOKUP(C497,'HERD Expenditures, 2007-2016'!$C$2:$N$630,11,FALSE)</f>
        <v>9609</v>
      </c>
      <c r="AB497" s="25">
        <f>VLOOKUP(C497,'HERD Expenditures, 2007-2016'!$C$2:$N$630,12,FALSE)</f>
        <v>11374</v>
      </c>
      <c r="AC497" s="45">
        <f t="shared" si="9"/>
        <v>0.70085470085470081</v>
      </c>
      <c r="AD497" s="21" t="e">
        <v>#N/A</v>
      </c>
      <c r="AE497" s="21">
        <v>1724973</v>
      </c>
    </row>
    <row r="498" spans="1:31" hidden="1" x14ac:dyDescent="0.25">
      <c r="A498" s="25" t="s">
        <v>32</v>
      </c>
      <c r="B498" s="25" t="s">
        <v>5</v>
      </c>
      <c r="C498" s="25" t="s">
        <v>174</v>
      </c>
      <c r="D498" s="25" t="s">
        <v>743</v>
      </c>
      <c r="E498" s="25">
        <v>44</v>
      </c>
      <c r="F498" s="25">
        <v>12</v>
      </c>
      <c r="G498" s="25">
        <v>32</v>
      </c>
      <c r="H498" s="25">
        <v>1</v>
      </c>
      <c r="I498" s="25">
        <v>67</v>
      </c>
      <c r="J498" s="25">
        <v>38</v>
      </c>
      <c r="K498" s="25">
        <v>29</v>
      </c>
      <c r="L498" s="25">
        <v>2</v>
      </c>
      <c r="M498" s="25">
        <v>108</v>
      </c>
      <c r="N498" s="25">
        <v>30</v>
      </c>
      <c r="O498" s="25">
        <v>78</v>
      </c>
      <c r="P498" s="25">
        <v>1</v>
      </c>
      <c r="Q498" s="25">
        <v>61</v>
      </c>
      <c r="R498" s="25">
        <v>53</v>
      </c>
      <c r="S498" s="25">
        <v>8</v>
      </c>
      <c r="T498" s="25">
        <v>0</v>
      </c>
      <c r="U498" s="25">
        <v>86</v>
      </c>
      <c r="V498" s="25">
        <v>52</v>
      </c>
      <c r="W498" s="25">
        <v>34</v>
      </c>
      <c r="X498" s="25">
        <f>VLOOKUP(C498,'HERD Expenditures, 2007-2016'!$C$2:$N$630,8,FALSE)</f>
        <v>2267</v>
      </c>
      <c r="Y498" s="25">
        <f>VLOOKUP(C498,'HERD Expenditures, 2007-2016'!$C$2:$N$630,9,FALSE)</f>
        <v>1444</v>
      </c>
      <c r="Z498" s="25">
        <f>VLOOKUP(C498,'HERD Expenditures, 2007-2016'!$C$2:$N$630,10,FALSE)</f>
        <v>2414</v>
      </c>
      <c r="AA498" s="25">
        <f>VLOOKUP(C498,'HERD Expenditures, 2007-2016'!$C$2:$N$630,11,FALSE)</f>
        <v>2459</v>
      </c>
      <c r="AB498" s="25">
        <f>VLOOKUP(C498,'HERD Expenditures, 2007-2016'!$C$2:$N$630,12,FALSE)</f>
        <v>1784</v>
      </c>
      <c r="AC498" s="45">
        <f t="shared" si="9"/>
        <v>0.65384615384615385</v>
      </c>
      <c r="AD498" s="21">
        <v>135488</v>
      </c>
      <c r="AE498" s="21">
        <v>14325377</v>
      </c>
    </row>
    <row r="499" spans="1:31" hidden="1" x14ac:dyDescent="0.25">
      <c r="A499" s="25" t="s">
        <v>30</v>
      </c>
      <c r="B499" s="25" t="s">
        <v>5</v>
      </c>
      <c r="C499" s="25" t="s">
        <v>55</v>
      </c>
      <c r="D499" s="25" t="s">
        <v>919</v>
      </c>
      <c r="E499" s="25">
        <v>57</v>
      </c>
      <c r="F499" s="25">
        <v>9</v>
      </c>
      <c r="G499" s="25">
        <v>48</v>
      </c>
      <c r="H499" s="25">
        <v>0</v>
      </c>
      <c r="I499" s="25">
        <v>65</v>
      </c>
      <c r="J499" s="25">
        <v>8</v>
      </c>
      <c r="K499" s="25">
        <v>57</v>
      </c>
      <c r="L499" s="25">
        <v>0</v>
      </c>
      <c r="M499" s="25">
        <v>32</v>
      </c>
      <c r="N499" s="25">
        <v>8</v>
      </c>
      <c r="O499" s="25">
        <v>24</v>
      </c>
      <c r="P499" s="25">
        <v>0</v>
      </c>
      <c r="Q499" s="25">
        <v>35</v>
      </c>
      <c r="R499" s="25">
        <v>11</v>
      </c>
      <c r="S499" s="25">
        <v>24</v>
      </c>
      <c r="T499" s="25">
        <v>0</v>
      </c>
      <c r="U499" s="25">
        <v>26</v>
      </c>
      <c r="V499" s="25">
        <v>16</v>
      </c>
      <c r="W499" s="25">
        <v>10</v>
      </c>
      <c r="X499" s="25">
        <f>VLOOKUP(C499,'HERD Expenditures, 2007-2016'!$C$2:$N$630,8,FALSE)</f>
        <v>1518</v>
      </c>
      <c r="Y499" s="25">
        <f>VLOOKUP(C499,'HERD Expenditures, 2007-2016'!$C$2:$N$630,9,FALSE)</f>
        <v>1526</v>
      </c>
      <c r="Z499" s="25">
        <f>VLOOKUP(C499,'HERD Expenditures, 2007-2016'!$C$2:$N$630,10,FALSE)</f>
        <v>1173</v>
      </c>
      <c r="AA499" s="25">
        <f>VLOOKUP(C499,'HERD Expenditures, 2007-2016'!$C$2:$N$630,11,FALSE)</f>
        <v>1103</v>
      </c>
      <c r="AB499" s="25">
        <f>VLOOKUP(C499,'HERD Expenditures, 2007-2016'!$C$2:$N$630,12,FALSE)</f>
        <v>1366</v>
      </c>
      <c r="AC499" s="28">
        <f>(AB499/U499)/(AB499/V499)</f>
        <v>0.61538461538461542</v>
      </c>
      <c r="AD499" s="21">
        <v>231298</v>
      </c>
      <c r="AE499" s="21">
        <v>500549</v>
      </c>
    </row>
    <row r="500" spans="1:31" hidden="1" x14ac:dyDescent="0.25">
      <c r="A500" s="25" t="s">
        <v>32</v>
      </c>
      <c r="B500" s="25" t="s">
        <v>5</v>
      </c>
      <c r="C500" s="25" t="s">
        <v>93</v>
      </c>
      <c r="D500" s="25" t="s">
        <v>743</v>
      </c>
      <c r="E500" s="25">
        <v>71</v>
      </c>
      <c r="F500" s="25">
        <v>21</v>
      </c>
      <c r="G500" s="25">
        <v>50</v>
      </c>
      <c r="H500" s="25">
        <v>10</v>
      </c>
      <c r="I500" s="25">
        <v>72</v>
      </c>
      <c r="J500" s="25">
        <v>27</v>
      </c>
      <c r="K500" s="25">
        <v>45</v>
      </c>
      <c r="L500" s="25">
        <v>8</v>
      </c>
      <c r="M500" s="25">
        <v>74</v>
      </c>
      <c r="N500" s="25">
        <v>35</v>
      </c>
      <c r="O500" s="25">
        <v>39</v>
      </c>
      <c r="P500" s="25">
        <v>7</v>
      </c>
      <c r="Q500" s="25">
        <v>64</v>
      </c>
      <c r="R500" s="25">
        <v>33</v>
      </c>
      <c r="S500" s="25">
        <v>31</v>
      </c>
      <c r="T500" s="25">
        <v>5</v>
      </c>
      <c r="U500" s="25">
        <v>46</v>
      </c>
      <c r="V500" s="25">
        <v>26</v>
      </c>
      <c r="W500" s="25">
        <v>20</v>
      </c>
      <c r="X500" s="25">
        <f>VLOOKUP(C500,'HERD Expenditures, 2007-2016'!$C$2:$N$630,8,FALSE)</f>
        <v>6380</v>
      </c>
      <c r="Y500" s="25">
        <f>VLOOKUP(C500,'HERD Expenditures, 2007-2016'!$C$2:$N$630,9,FALSE)</f>
        <v>6548</v>
      </c>
      <c r="Z500" s="25">
        <f>VLOOKUP(C500,'HERD Expenditures, 2007-2016'!$C$2:$N$630,10,FALSE)</f>
        <v>6038</v>
      </c>
      <c r="AA500" s="25">
        <f>VLOOKUP(C500,'HERD Expenditures, 2007-2016'!$C$2:$N$630,11,FALSE)</f>
        <v>5005</v>
      </c>
      <c r="AB500" s="25">
        <f>VLOOKUP(C500,'HERD Expenditures, 2007-2016'!$C$2:$N$630,12,FALSE)</f>
        <v>4495</v>
      </c>
      <c r="AC500" s="28">
        <f>(AB500/U500)/(AB500/V500)</f>
        <v>0.56521739130434778</v>
      </c>
      <c r="AD500" s="21" t="e">
        <v>#N/A</v>
      </c>
      <c r="AE500" s="21">
        <v>576424</v>
      </c>
    </row>
    <row r="501" spans="1:31" hidden="1" x14ac:dyDescent="0.25">
      <c r="A501" s="25" t="s">
        <v>40</v>
      </c>
      <c r="B501" s="25" t="s">
        <v>2</v>
      </c>
      <c r="C501" s="25" t="s">
        <v>66</v>
      </c>
      <c r="D501" s="25" t="s">
        <v>916</v>
      </c>
      <c r="E501" s="25">
        <v>70</v>
      </c>
      <c r="F501" s="25">
        <v>30</v>
      </c>
      <c r="G501" s="25">
        <v>40</v>
      </c>
      <c r="H501" s="25">
        <v>4</v>
      </c>
      <c r="I501" s="25">
        <v>159</v>
      </c>
      <c r="J501" s="25">
        <v>28</v>
      </c>
      <c r="K501" s="25">
        <v>131</v>
      </c>
      <c r="L501" s="25">
        <v>8</v>
      </c>
      <c r="M501" s="25">
        <v>72</v>
      </c>
      <c r="N501" s="25">
        <v>16</v>
      </c>
      <c r="O501" s="25">
        <v>56</v>
      </c>
      <c r="P501" s="25">
        <v>4</v>
      </c>
      <c r="Q501" s="25">
        <v>72</v>
      </c>
      <c r="R501" s="25">
        <v>16</v>
      </c>
      <c r="S501" s="25">
        <v>56</v>
      </c>
      <c r="T501" s="25">
        <v>2</v>
      </c>
      <c r="U501" s="25">
        <v>32</v>
      </c>
      <c r="V501" s="25">
        <v>18</v>
      </c>
      <c r="W501" s="25">
        <v>14</v>
      </c>
      <c r="X501" s="25">
        <f>VLOOKUP(C501,'HERD Expenditures, 2007-2016'!$C$2:$N$630,8,FALSE)</f>
        <v>9331</v>
      </c>
      <c r="Y501" s="25">
        <f>VLOOKUP(C501,'HERD Expenditures, 2007-2016'!$C$2:$N$630,9,FALSE)</f>
        <v>8769</v>
      </c>
      <c r="Z501" s="25">
        <f>VLOOKUP(C501,'HERD Expenditures, 2007-2016'!$C$2:$N$630,10,FALSE)</f>
        <v>9155</v>
      </c>
      <c r="AA501" s="25">
        <f>VLOOKUP(C501,'HERD Expenditures, 2007-2016'!$C$2:$N$630,11,FALSE)</f>
        <v>5750</v>
      </c>
      <c r="AB501" s="25">
        <f>VLOOKUP(C501,'HERD Expenditures, 2007-2016'!$C$2:$N$630,12,FALSE)</f>
        <v>6174</v>
      </c>
      <c r="AC501" s="28">
        <f>(AB501/U501)/(AB501/V501)</f>
        <v>0.5625</v>
      </c>
      <c r="AD501" s="21">
        <v>2421578</v>
      </c>
      <c r="AE501" s="21">
        <v>3167329</v>
      </c>
    </row>
    <row r="502" spans="1:31" hidden="1" x14ac:dyDescent="0.25">
      <c r="A502" s="25" t="s">
        <v>42</v>
      </c>
      <c r="B502" s="25" t="s">
        <v>2</v>
      </c>
      <c r="C502" s="25" t="s">
        <v>41</v>
      </c>
      <c r="D502" s="25" t="s">
        <v>723</v>
      </c>
      <c r="E502" s="25">
        <v>24</v>
      </c>
      <c r="F502" s="25">
        <v>10</v>
      </c>
      <c r="G502" s="25">
        <v>14</v>
      </c>
      <c r="H502" s="25">
        <v>2</v>
      </c>
      <c r="I502" s="25">
        <v>24</v>
      </c>
      <c r="J502" s="25">
        <v>13</v>
      </c>
      <c r="K502" s="25">
        <v>11</v>
      </c>
      <c r="L502" s="25">
        <v>3</v>
      </c>
      <c r="M502" s="25">
        <v>18</v>
      </c>
      <c r="N502" s="25">
        <v>10</v>
      </c>
      <c r="O502" s="25">
        <v>8</v>
      </c>
      <c r="P502" s="25">
        <v>0</v>
      </c>
      <c r="Q502" s="25">
        <v>19</v>
      </c>
      <c r="R502" s="25">
        <v>10</v>
      </c>
      <c r="S502" s="25">
        <v>9</v>
      </c>
      <c r="T502" s="25">
        <v>1</v>
      </c>
      <c r="U502" s="25">
        <v>18</v>
      </c>
      <c r="V502" s="25">
        <v>10</v>
      </c>
      <c r="W502" s="25">
        <v>8</v>
      </c>
      <c r="X502" s="25">
        <f>VLOOKUP(C502,'HERD Expenditures, 2007-2016'!$C$2:$N$630,8,FALSE)</f>
        <v>2237</v>
      </c>
      <c r="Y502" s="25">
        <f>VLOOKUP(C502,'HERD Expenditures, 2007-2016'!$C$2:$N$630,9,FALSE)</f>
        <v>2172</v>
      </c>
      <c r="Z502" s="25">
        <f>VLOOKUP(C502,'HERD Expenditures, 2007-2016'!$C$2:$N$630,10,FALSE)</f>
        <v>1234</v>
      </c>
      <c r="AA502" s="25">
        <f>VLOOKUP(C502,'HERD Expenditures, 2007-2016'!$C$2:$N$630,11,FALSE)</f>
        <v>1077</v>
      </c>
      <c r="AB502" s="25">
        <f>VLOOKUP(C502,'HERD Expenditures, 2007-2016'!$C$2:$N$630,12,FALSE)</f>
        <v>980</v>
      </c>
      <c r="AC502" s="28">
        <f>(AB502/U502)/(AB502/V502)</f>
        <v>0.55555555555555558</v>
      </c>
      <c r="AD502" s="21" t="e">
        <v>#N/A</v>
      </c>
      <c r="AE502" s="21">
        <v>266363</v>
      </c>
    </row>
    <row r="503" spans="1:31" hidden="1" x14ac:dyDescent="0.25">
      <c r="A503" s="25" t="s">
        <v>76</v>
      </c>
      <c r="B503" s="25" t="s">
        <v>5</v>
      </c>
      <c r="C503" s="25" t="s">
        <v>479</v>
      </c>
      <c r="D503" s="25" t="s">
        <v>773</v>
      </c>
      <c r="E503" s="25">
        <v>797</v>
      </c>
      <c r="F503" s="25">
        <v>497</v>
      </c>
      <c r="G503" s="25">
        <v>300</v>
      </c>
      <c r="H503" s="25">
        <v>40</v>
      </c>
      <c r="I503" s="25">
        <v>732</v>
      </c>
      <c r="J503" s="25">
        <v>442</v>
      </c>
      <c r="K503" s="25">
        <v>290</v>
      </c>
      <c r="L503" s="25">
        <v>53</v>
      </c>
      <c r="M503" s="25">
        <v>714</v>
      </c>
      <c r="N503" s="25">
        <v>439</v>
      </c>
      <c r="O503" s="25">
        <v>275</v>
      </c>
      <c r="P503" s="25">
        <v>51</v>
      </c>
      <c r="Q503" s="25">
        <v>759</v>
      </c>
      <c r="R503" s="25">
        <v>479</v>
      </c>
      <c r="S503" s="25">
        <v>280</v>
      </c>
      <c r="T503" s="25">
        <v>49</v>
      </c>
      <c r="U503" s="25">
        <v>791</v>
      </c>
      <c r="V503" s="25">
        <v>511</v>
      </c>
      <c r="W503" s="25">
        <v>280</v>
      </c>
      <c r="X503" s="25">
        <f>VLOOKUP(C503,'HERD Expenditures, 2007-2016'!$C$2:$N$630,8,FALSE)</f>
        <v>124228</v>
      </c>
      <c r="Y503" s="25">
        <f>VLOOKUP(C503,'HERD Expenditures, 2007-2016'!$C$2:$N$630,9,FALSE)</f>
        <v>113136</v>
      </c>
      <c r="Z503" s="25">
        <f>VLOOKUP(C503,'HERD Expenditures, 2007-2016'!$C$2:$N$630,10,FALSE)</f>
        <v>113348</v>
      </c>
      <c r="AA503" s="25">
        <f>VLOOKUP(C503,'HERD Expenditures, 2007-2016'!$C$2:$N$630,11,FALSE)</f>
        <v>108414</v>
      </c>
      <c r="AB503" s="25">
        <f>VLOOKUP(C503,'HERD Expenditures, 2007-2016'!$C$2:$N$630,12,FALSE)</f>
        <v>112073</v>
      </c>
      <c r="AC503" s="45">
        <f>W503/V503</f>
        <v>0.54794520547945202</v>
      </c>
      <c r="AD503" s="21">
        <v>114637</v>
      </c>
      <c r="AE503" s="21">
        <v>1498727</v>
      </c>
    </row>
    <row r="504" spans="1:31" hidden="1" x14ac:dyDescent="0.25">
      <c r="A504" s="25" t="s">
        <v>23</v>
      </c>
      <c r="B504" s="25" t="s">
        <v>2</v>
      </c>
      <c r="C504" s="25" t="s">
        <v>83</v>
      </c>
      <c r="D504" s="25" t="s">
        <v>716</v>
      </c>
      <c r="E504" s="25">
        <v>33</v>
      </c>
      <c r="F504" s="25">
        <v>5</v>
      </c>
      <c r="G504" s="25">
        <v>28</v>
      </c>
      <c r="H504" s="25">
        <v>1</v>
      </c>
      <c r="I504" s="25">
        <v>23</v>
      </c>
      <c r="J504" s="25">
        <v>3</v>
      </c>
      <c r="K504" s="25">
        <v>20</v>
      </c>
      <c r="L504" s="25">
        <v>2</v>
      </c>
      <c r="M504" s="25">
        <v>36</v>
      </c>
      <c r="N504" s="25">
        <v>17</v>
      </c>
      <c r="O504" s="25">
        <v>19</v>
      </c>
      <c r="P504" s="25">
        <v>3</v>
      </c>
      <c r="Q504" s="25">
        <v>30</v>
      </c>
      <c r="R504" s="25">
        <v>17</v>
      </c>
      <c r="S504" s="25">
        <v>13</v>
      </c>
      <c r="T504" s="25">
        <v>0</v>
      </c>
      <c r="U504" s="25">
        <v>42</v>
      </c>
      <c r="V504" s="25">
        <v>23</v>
      </c>
      <c r="W504" s="25">
        <v>19</v>
      </c>
      <c r="X504" s="25">
        <f>VLOOKUP(C504,'HERD Expenditures, 2007-2016'!$C$2:$N$630,8,FALSE)</f>
        <v>3013</v>
      </c>
      <c r="Y504" s="25">
        <f>VLOOKUP(C504,'HERD Expenditures, 2007-2016'!$C$2:$N$630,9,FALSE)</f>
        <v>4007</v>
      </c>
      <c r="Z504" s="25">
        <f>VLOOKUP(C504,'HERD Expenditures, 2007-2016'!$C$2:$N$630,10,FALSE)</f>
        <v>5761</v>
      </c>
      <c r="AA504" s="25">
        <f>VLOOKUP(C504,'HERD Expenditures, 2007-2016'!$C$2:$N$630,11,FALSE)</f>
        <v>4169</v>
      </c>
      <c r="AB504" s="25">
        <f>VLOOKUP(C504,'HERD Expenditures, 2007-2016'!$C$2:$N$630,12,FALSE)</f>
        <v>4114</v>
      </c>
      <c r="AC504" s="28">
        <f>(AB504/U504)/(AB504/V504)</f>
        <v>0.54761904761904756</v>
      </c>
      <c r="AD504" s="21">
        <v>4120166</v>
      </c>
      <c r="AE504" s="21">
        <v>5427549</v>
      </c>
    </row>
    <row r="505" spans="1:31" hidden="1" x14ac:dyDescent="0.25">
      <c r="A505" s="25" t="s">
        <v>27</v>
      </c>
      <c r="B505" s="25" t="s">
        <v>2</v>
      </c>
      <c r="C505" s="25" t="s">
        <v>28</v>
      </c>
      <c r="D505" s="25" t="s">
        <v>704</v>
      </c>
      <c r="E505" s="25">
        <v>22</v>
      </c>
      <c r="F505" s="25">
        <v>8</v>
      </c>
      <c r="G505" s="25">
        <v>14</v>
      </c>
      <c r="H505" s="25">
        <v>0</v>
      </c>
      <c r="I505" s="25">
        <v>31</v>
      </c>
      <c r="J505" s="25">
        <v>7</v>
      </c>
      <c r="K505" s="25">
        <v>24</v>
      </c>
      <c r="L505" s="25">
        <v>0</v>
      </c>
      <c r="M505" s="25">
        <v>43</v>
      </c>
      <c r="N505" s="25">
        <v>11</v>
      </c>
      <c r="O505" s="25">
        <v>32</v>
      </c>
      <c r="P505" s="25">
        <v>0</v>
      </c>
      <c r="Q505" s="25">
        <v>20</v>
      </c>
      <c r="R505" s="25">
        <v>10</v>
      </c>
      <c r="S505" s="25">
        <v>10</v>
      </c>
      <c r="T505" s="25">
        <v>0</v>
      </c>
      <c r="U505" s="25">
        <v>11</v>
      </c>
      <c r="V505" s="25">
        <v>6</v>
      </c>
      <c r="W505" s="25">
        <v>5</v>
      </c>
      <c r="X505" s="25">
        <f>VLOOKUP(C505,'HERD Expenditures, 2007-2016'!$C$2:$N$630,8,FALSE)</f>
        <v>2747</v>
      </c>
      <c r="Y505" s="25">
        <f>VLOOKUP(C505,'HERD Expenditures, 2007-2016'!$C$2:$N$630,9,FALSE)</f>
        <v>3869</v>
      </c>
      <c r="Z505" s="25">
        <f>VLOOKUP(C505,'HERD Expenditures, 2007-2016'!$C$2:$N$630,10,FALSE)</f>
        <v>3619</v>
      </c>
      <c r="AA505" s="25">
        <f>VLOOKUP(C505,'HERD Expenditures, 2007-2016'!$C$2:$N$630,11,FALSE)</f>
        <v>3159</v>
      </c>
      <c r="AB505" s="25">
        <f>VLOOKUP(C505,'HERD Expenditures, 2007-2016'!$C$2:$N$630,12,FALSE)</f>
        <v>3540</v>
      </c>
      <c r="AC505" s="28">
        <f>(AB505/U505)/(AB505/V505)</f>
        <v>0.54545454545454541</v>
      </c>
      <c r="AD505" s="21">
        <v>533971</v>
      </c>
      <c r="AE505" s="21">
        <v>1503102</v>
      </c>
    </row>
    <row r="506" spans="1:31" hidden="1" x14ac:dyDescent="0.25">
      <c r="A506" s="25" t="s">
        <v>99</v>
      </c>
      <c r="B506" s="25" t="s">
        <v>5</v>
      </c>
      <c r="C506" s="25" t="s">
        <v>293</v>
      </c>
      <c r="D506" s="25" t="s">
        <v>732</v>
      </c>
      <c r="E506" s="25">
        <v>371</v>
      </c>
      <c r="F506" s="25">
        <v>54</v>
      </c>
      <c r="G506" s="25">
        <v>317</v>
      </c>
      <c r="H506" s="25">
        <v>3</v>
      </c>
      <c r="I506" s="25">
        <v>235</v>
      </c>
      <c r="J506" s="25">
        <v>60</v>
      </c>
      <c r="K506" s="25">
        <v>175</v>
      </c>
      <c r="L506" s="25">
        <v>4</v>
      </c>
      <c r="M506" s="25">
        <v>235</v>
      </c>
      <c r="N506" s="25">
        <v>85</v>
      </c>
      <c r="O506" s="25">
        <v>150</v>
      </c>
      <c r="P506" s="25">
        <v>5</v>
      </c>
      <c r="Q506" s="25">
        <v>299</v>
      </c>
      <c r="R506" s="25">
        <v>98</v>
      </c>
      <c r="S506" s="25">
        <v>201</v>
      </c>
      <c r="T506" s="25">
        <v>1</v>
      </c>
      <c r="U506" s="25">
        <v>192</v>
      </c>
      <c r="V506" s="25">
        <v>127</v>
      </c>
      <c r="W506" s="25">
        <v>65</v>
      </c>
      <c r="X506" s="25">
        <f>VLOOKUP(C506,'HERD Expenditures, 2007-2016'!$C$2:$N$630,8,FALSE)</f>
        <v>7108</v>
      </c>
      <c r="Y506" s="25">
        <f>VLOOKUP(C506,'HERD Expenditures, 2007-2016'!$C$2:$N$630,9,FALSE)</f>
        <v>5718</v>
      </c>
      <c r="Z506" s="25">
        <f>VLOOKUP(C506,'HERD Expenditures, 2007-2016'!$C$2:$N$630,10,FALSE)</f>
        <v>4334</v>
      </c>
      <c r="AA506" s="25">
        <f>VLOOKUP(C506,'HERD Expenditures, 2007-2016'!$C$2:$N$630,11,FALSE)</f>
        <v>4350</v>
      </c>
      <c r="AB506" s="25">
        <f>VLOOKUP(C506,'HERD Expenditures, 2007-2016'!$C$2:$N$630,12,FALSE)</f>
        <v>6164</v>
      </c>
      <c r="AC506" s="45">
        <f>W506/V506</f>
        <v>0.51181102362204722</v>
      </c>
      <c r="AD506" s="21">
        <v>75850</v>
      </c>
      <c r="AE506" s="21">
        <v>10239710</v>
      </c>
    </row>
    <row r="507" spans="1:31" hidden="1" x14ac:dyDescent="0.25">
      <c r="A507" s="25" t="s">
        <v>23</v>
      </c>
      <c r="B507" s="25" t="s">
        <v>5</v>
      </c>
      <c r="C507" s="25" t="s">
        <v>179</v>
      </c>
      <c r="D507" s="25" t="s">
        <v>867</v>
      </c>
      <c r="E507" s="25">
        <v>339</v>
      </c>
      <c r="F507" s="25">
        <v>69</v>
      </c>
      <c r="G507" s="25">
        <v>270</v>
      </c>
      <c r="H507" s="25">
        <v>8</v>
      </c>
      <c r="I507" s="25">
        <v>54</v>
      </c>
      <c r="J507" s="25">
        <v>15</v>
      </c>
      <c r="K507" s="25">
        <v>39</v>
      </c>
      <c r="L507" s="25">
        <v>2</v>
      </c>
      <c r="M507" s="25">
        <v>148</v>
      </c>
      <c r="N507" s="25">
        <v>21</v>
      </c>
      <c r="O507" s="25">
        <v>127</v>
      </c>
      <c r="P507" s="25">
        <v>4</v>
      </c>
      <c r="Q507" s="25">
        <v>109</v>
      </c>
      <c r="R507" s="25">
        <v>21</v>
      </c>
      <c r="S507" s="25">
        <v>88</v>
      </c>
      <c r="T507" s="25">
        <v>0</v>
      </c>
      <c r="U507" s="25">
        <v>90</v>
      </c>
      <c r="V507" s="25">
        <v>60</v>
      </c>
      <c r="W507" s="25">
        <v>30</v>
      </c>
      <c r="X507" s="25">
        <f>VLOOKUP(C507,'HERD Expenditures, 2007-2016'!$C$2:$N$630,8,FALSE)</f>
        <v>12227</v>
      </c>
      <c r="Y507" s="25">
        <f>VLOOKUP(C507,'HERD Expenditures, 2007-2016'!$C$2:$N$630,9,FALSE)</f>
        <v>11630</v>
      </c>
      <c r="Z507" s="25">
        <f>VLOOKUP(C507,'HERD Expenditures, 2007-2016'!$C$2:$N$630,10,FALSE)</f>
        <v>14819</v>
      </c>
      <c r="AA507" s="25">
        <f>VLOOKUP(C507,'HERD Expenditures, 2007-2016'!$C$2:$N$630,11,FALSE)</f>
        <v>15312</v>
      </c>
      <c r="AB507" s="25">
        <f>VLOOKUP(C507,'HERD Expenditures, 2007-2016'!$C$2:$N$630,12,FALSE)</f>
        <v>13500</v>
      </c>
      <c r="AC507" s="45">
        <f>W507/V507</f>
        <v>0.5</v>
      </c>
      <c r="AD507" s="21">
        <v>5456991</v>
      </c>
      <c r="AE507" s="21">
        <v>14325377</v>
      </c>
    </row>
    <row r="508" spans="1:31" hidden="1" x14ac:dyDescent="0.25">
      <c r="A508" s="25" t="s">
        <v>54</v>
      </c>
      <c r="B508" s="25" t="s">
        <v>2</v>
      </c>
      <c r="C508" s="25" t="s">
        <v>53</v>
      </c>
      <c r="D508" s="25" t="s">
        <v>872</v>
      </c>
      <c r="E508" s="25">
        <v>10</v>
      </c>
      <c r="F508" s="25">
        <v>7</v>
      </c>
      <c r="G508" s="25">
        <v>3</v>
      </c>
      <c r="H508" s="25">
        <v>7</v>
      </c>
      <c r="I508" s="25">
        <v>15</v>
      </c>
      <c r="J508" s="25">
        <v>9</v>
      </c>
      <c r="K508" s="25">
        <v>6</v>
      </c>
      <c r="L508" s="25">
        <v>10</v>
      </c>
      <c r="M508" s="25">
        <v>31</v>
      </c>
      <c r="N508" s="25">
        <v>11</v>
      </c>
      <c r="O508" s="25">
        <v>20</v>
      </c>
      <c r="P508" s="25">
        <v>15</v>
      </c>
      <c r="Q508" s="25">
        <v>34</v>
      </c>
      <c r="R508" s="25">
        <v>11</v>
      </c>
      <c r="S508" s="25">
        <v>23</v>
      </c>
      <c r="T508" s="25">
        <v>2</v>
      </c>
      <c r="U508" s="25">
        <v>25</v>
      </c>
      <c r="V508" s="25">
        <v>12</v>
      </c>
      <c r="W508" s="25">
        <v>13</v>
      </c>
      <c r="X508" s="25">
        <f>VLOOKUP(C508,'HERD Expenditures, 2007-2016'!$C$2:$N$630,8,FALSE)</f>
        <v>2613</v>
      </c>
      <c r="Y508" s="25">
        <f>VLOOKUP(C508,'HERD Expenditures, 2007-2016'!$C$2:$N$630,9,FALSE)</f>
        <v>2639</v>
      </c>
      <c r="Z508" s="25">
        <f>VLOOKUP(C508,'HERD Expenditures, 2007-2016'!$C$2:$N$630,10,FALSE)</f>
        <v>2285</v>
      </c>
      <c r="AA508" s="25">
        <f>VLOOKUP(C508,'HERD Expenditures, 2007-2016'!$C$2:$N$630,11,FALSE)</f>
        <v>2689</v>
      </c>
      <c r="AB508" s="25">
        <f>VLOOKUP(C508,'HERD Expenditures, 2007-2016'!$C$2:$N$630,12,FALSE)</f>
        <v>2473</v>
      </c>
      <c r="AC508" s="28">
        <f>(AB508/U508)/(AB508/V508)</f>
        <v>0.48</v>
      </c>
      <c r="AD508" s="21">
        <v>1626232</v>
      </c>
      <c r="AE508" s="21">
        <v>2602408</v>
      </c>
    </row>
    <row r="509" spans="1:31" hidden="1" x14ac:dyDescent="0.25">
      <c r="A509" s="25" t="s">
        <v>63</v>
      </c>
      <c r="B509" s="25" t="s">
        <v>5</v>
      </c>
      <c r="C509" s="25" t="s">
        <v>87</v>
      </c>
      <c r="D509" s="25" t="s">
        <v>848</v>
      </c>
      <c r="E509" s="25">
        <v>40</v>
      </c>
      <c r="F509" s="25">
        <v>25</v>
      </c>
      <c r="G509" s="25">
        <v>15</v>
      </c>
      <c r="H509" s="25">
        <v>20</v>
      </c>
      <c r="I509" s="25">
        <v>50</v>
      </c>
      <c r="J509" s="25">
        <v>23</v>
      </c>
      <c r="K509" s="25">
        <v>27</v>
      </c>
      <c r="L509" s="25">
        <v>0</v>
      </c>
      <c r="M509" s="25">
        <v>50</v>
      </c>
      <c r="N509" s="25">
        <v>23</v>
      </c>
      <c r="O509" s="25">
        <v>27</v>
      </c>
      <c r="P509" s="25">
        <v>0</v>
      </c>
      <c r="Q509" s="25">
        <v>46</v>
      </c>
      <c r="R509" s="25">
        <v>22</v>
      </c>
      <c r="S509" s="25">
        <v>24</v>
      </c>
      <c r="T509" s="25">
        <v>0</v>
      </c>
      <c r="U509" s="25">
        <v>46</v>
      </c>
      <c r="V509" s="25">
        <v>22</v>
      </c>
      <c r="W509" s="25">
        <v>24</v>
      </c>
      <c r="X509" s="25">
        <f>VLOOKUP(C509,'HERD Expenditures, 2007-2016'!$C$2:$N$630,8,FALSE)</f>
        <v>2179</v>
      </c>
      <c r="Y509" s="25">
        <f>VLOOKUP(C509,'HERD Expenditures, 2007-2016'!$C$2:$N$630,9,FALSE)</f>
        <v>1695</v>
      </c>
      <c r="Z509" s="25">
        <f>VLOOKUP(C509,'HERD Expenditures, 2007-2016'!$C$2:$N$630,10,FALSE)</f>
        <v>1469</v>
      </c>
      <c r="AA509" s="25">
        <f>VLOOKUP(C509,'HERD Expenditures, 2007-2016'!$C$2:$N$630,11,FALSE)</f>
        <v>1863</v>
      </c>
      <c r="AB509" s="25">
        <f>VLOOKUP(C509,'HERD Expenditures, 2007-2016'!$C$2:$N$630,12,FALSE)</f>
        <v>1570</v>
      </c>
      <c r="AC509" s="28">
        <f>(AB509/U509)/(AB509/V509)</f>
        <v>0.47826086956521741</v>
      </c>
      <c r="AD509" s="21" t="e">
        <v>#N/A</v>
      </c>
      <c r="AE509" s="21">
        <v>353540</v>
      </c>
    </row>
    <row r="510" spans="1:31" hidden="1" x14ac:dyDescent="0.25">
      <c r="A510" s="25" t="s">
        <v>103</v>
      </c>
      <c r="B510" s="25" t="s">
        <v>2</v>
      </c>
      <c r="C510" s="25" t="s">
        <v>102</v>
      </c>
      <c r="D510" s="25" t="s">
        <v>836</v>
      </c>
      <c r="E510" s="25">
        <v>95</v>
      </c>
      <c r="F510" s="25">
        <v>4</v>
      </c>
      <c r="G510" s="25">
        <v>91</v>
      </c>
      <c r="H510" s="25">
        <v>2</v>
      </c>
      <c r="I510" s="25">
        <v>110</v>
      </c>
      <c r="J510" s="25">
        <v>9</v>
      </c>
      <c r="K510" s="25">
        <v>101</v>
      </c>
      <c r="L510" s="25">
        <v>3</v>
      </c>
      <c r="M510" s="25">
        <v>84</v>
      </c>
      <c r="N510" s="25">
        <v>8</v>
      </c>
      <c r="O510" s="25">
        <v>76</v>
      </c>
      <c r="P510" s="25">
        <v>1</v>
      </c>
      <c r="Q510" s="25">
        <v>84</v>
      </c>
      <c r="R510" s="25">
        <v>8</v>
      </c>
      <c r="S510" s="25">
        <v>76</v>
      </c>
      <c r="T510" s="25">
        <v>3</v>
      </c>
      <c r="U510" s="25">
        <v>48</v>
      </c>
      <c r="V510" s="25">
        <v>22</v>
      </c>
      <c r="W510" s="25">
        <v>26</v>
      </c>
      <c r="X510" s="25">
        <f>VLOOKUP(C510,'HERD Expenditures, 2007-2016'!$C$2:$N$630,8,FALSE)</f>
        <v>1248</v>
      </c>
      <c r="Y510" s="25">
        <f>VLOOKUP(C510,'HERD Expenditures, 2007-2016'!$C$2:$N$630,9,FALSE)</f>
        <v>1229</v>
      </c>
      <c r="Z510" s="25">
        <f>VLOOKUP(C510,'HERD Expenditures, 2007-2016'!$C$2:$N$630,10,FALSE)</f>
        <v>1823</v>
      </c>
      <c r="AA510" s="25">
        <f>VLOOKUP(C510,'HERD Expenditures, 2007-2016'!$C$2:$N$630,11,FALSE)</f>
        <v>2247</v>
      </c>
      <c r="AB510" s="25">
        <f>VLOOKUP(C510,'HERD Expenditures, 2007-2016'!$C$2:$N$630,12,FALSE)</f>
        <v>1775</v>
      </c>
      <c r="AC510" s="28">
        <f>(AB510/U510)/(AB510/V510)</f>
        <v>0.45833333333333326</v>
      </c>
      <c r="AD510" s="21">
        <v>45814</v>
      </c>
      <c r="AE510" s="21">
        <v>3692490</v>
      </c>
    </row>
    <row r="511" spans="1:31" hidden="1" x14ac:dyDescent="0.25">
      <c r="A511" s="25" t="s">
        <v>14</v>
      </c>
      <c r="B511" s="25" t="s">
        <v>2</v>
      </c>
      <c r="C511" s="25" t="s">
        <v>92</v>
      </c>
      <c r="D511" s="25" t="s">
        <v>734</v>
      </c>
      <c r="E511" s="25">
        <v>55</v>
      </c>
      <c r="F511" s="25">
        <v>20</v>
      </c>
      <c r="G511" s="25">
        <v>35</v>
      </c>
      <c r="H511" s="25">
        <v>2</v>
      </c>
      <c r="I511" s="25">
        <v>56</v>
      </c>
      <c r="J511" s="25">
        <v>16</v>
      </c>
      <c r="K511" s="25">
        <v>40</v>
      </c>
      <c r="L511" s="25">
        <v>4</v>
      </c>
      <c r="M511" s="25">
        <v>65</v>
      </c>
      <c r="N511" s="25">
        <v>20</v>
      </c>
      <c r="O511" s="25">
        <v>45</v>
      </c>
      <c r="P511" s="25">
        <v>5</v>
      </c>
      <c r="Q511" s="25">
        <v>45</v>
      </c>
      <c r="R511" s="25">
        <v>15</v>
      </c>
      <c r="S511" s="25">
        <v>30</v>
      </c>
      <c r="T511" s="25">
        <v>5</v>
      </c>
      <c r="U511" s="25">
        <v>46</v>
      </c>
      <c r="V511" s="25">
        <v>21</v>
      </c>
      <c r="W511" s="25">
        <v>25</v>
      </c>
      <c r="X511" s="25">
        <f>VLOOKUP(C511,'HERD Expenditures, 2007-2016'!$C$2:$N$630,8,FALSE)</f>
        <v>1837</v>
      </c>
      <c r="Y511" s="25">
        <f>VLOOKUP(C511,'HERD Expenditures, 2007-2016'!$C$2:$N$630,9,FALSE)</f>
        <v>2395</v>
      </c>
      <c r="Z511" s="25">
        <f>VLOOKUP(C511,'HERD Expenditures, 2007-2016'!$C$2:$N$630,10,FALSE)</f>
        <v>3124</v>
      </c>
      <c r="AA511" s="25">
        <f>VLOOKUP(C511,'HERD Expenditures, 2007-2016'!$C$2:$N$630,11,FALSE)</f>
        <v>3050</v>
      </c>
      <c r="AB511" s="25">
        <f>VLOOKUP(C511,'HERD Expenditures, 2007-2016'!$C$2:$N$630,12,FALSE)</f>
        <v>3213</v>
      </c>
      <c r="AC511" s="28">
        <f>(AB511/U511)/(AB511/V511)</f>
        <v>0.45652173913043476</v>
      </c>
      <c r="AD511" s="21">
        <v>443427</v>
      </c>
      <c r="AE511" s="21">
        <v>7998994</v>
      </c>
    </row>
    <row r="512" spans="1:31" hidden="1" x14ac:dyDescent="0.25">
      <c r="A512" s="25" t="s">
        <v>27</v>
      </c>
      <c r="B512" s="25" t="s">
        <v>5</v>
      </c>
      <c r="C512" s="25" t="s">
        <v>26</v>
      </c>
      <c r="D512" s="25" t="s">
        <v>931</v>
      </c>
      <c r="E512" s="25">
        <v>20</v>
      </c>
      <c r="F512" s="25">
        <v>2</v>
      </c>
      <c r="G512" s="25">
        <v>18</v>
      </c>
      <c r="H512" s="25">
        <v>0</v>
      </c>
      <c r="I512" s="25">
        <v>26</v>
      </c>
      <c r="J512" s="25">
        <v>5</v>
      </c>
      <c r="K512" s="25">
        <v>21</v>
      </c>
      <c r="L512" s="25">
        <v>0</v>
      </c>
      <c r="M512" s="25">
        <v>8</v>
      </c>
      <c r="N512" s="25">
        <v>2</v>
      </c>
      <c r="O512" s="25">
        <v>6</v>
      </c>
      <c r="P512" s="25">
        <v>0</v>
      </c>
      <c r="Q512" s="25">
        <v>10</v>
      </c>
      <c r="R512" s="25">
        <v>4</v>
      </c>
      <c r="S512" s="25">
        <v>6</v>
      </c>
      <c r="T512" s="25">
        <v>0</v>
      </c>
      <c r="U512" s="25">
        <v>11</v>
      </c>
      <c r="V512" s="25">
        <v>5</v>
      </c>
      <c r="W512" s="25">
        <v>6</v>
      </c>
      <c r="X512" s="25">
        <f>VLOOKUP(C512,'HERD Expenditures, 2007-2016'!$C$2:$N$630,8,FALSE)</f>
        <v>2793</v>
      </c>
      <c r="Y512" s="25">
        <f>VLOOKUP(C512,'HERD Expenditures, 2007-2016'!$C$2:$N$630,9,FALSE)</f>
        <v>2480</v>
      </c>
      <c r="Z512" s="25">
        <f>VLOOKUP(C512,'HERD Expenditures, 2007-2016'!$C$2:$N$630,10,FALSE)</f>
        <v>1011</v>
      </c>
      <c r="AA512" s="25">
        <f>VLOOKUP(C512,'HERD Expenditures, 2007-2016'!$C$2:$N$630,11,FALSE)</f>
        <v>1542</v>
      </c>
      <c r="AB512" s="25">
        <f>VLOOKUP(C512,'HERD Expenditures, 2007-2016'!$C$2:$N$630,12,FALSE)</f>
        <v>2205</v>
      </c>
      <c r="AC512" s="28">
        <f>(AB512/U512)/(AB512/V512)</f>
        <v>0.45454545454545459</v>
      </c>
      <c r="AD512" s="21">
        <v>284984</v>
      </c>
      <c r="AE512" s="21">
        <v>1662251</v>
      </c>
    </row>
    <row r="513" spans="1:31" hidden="1" x14ac:dyDescent="0.25">
      <c r="A513" s="25" t="s">
        <v>37</v>
      </c>
      <c r="B513" s="25" t="s">
        <v>2</v>
      </c>
      <c r="C513" s="25" t="s">
        <v>294</v>
      </c>
      <c r="D513" s="25" t="s">
        <v>829</v>
      </c>
      <c r="E513" s="25">
        <v>181</v>
      </c>
      <c r="F513" s="25">
        <v>123</v>
      </c>
      <c r="G513" s="25">
        <v>58</v>
      </c>
      <c r="H513" s="25">
        <v>0</v>
      </c>
      <c r="I513" s="25">
        <v>174</v>
      </c>
      <c r="J513" s="25">
        <v>128</v>
      </c>
      <c r="K513" s="25">
        <v>46</v>
      </c>
      <c r="L513" s="25">
        <v>0</v>
      </c>
      <c r="M513" s="25">
        <v>178</v>
      </c>
      <c r="N513" s="25">
        <v>132</v>
      </c>
      <c r="O513" s="25">
        <v>46</v>
      </c>
      <c r="P513" s="25">
        <v>0</v>
      </c>
      <c r="Q513" s="25">
        <v>180</v>
      </c>
      <c r="R513" s="25">
        <v>135</v>
      </c>
      <c r="S513" s="25">
        <v>45</v>
      </c>
      <c r="T513" s="25">
        <v>0</v>
      </c>
      <c r="U513" s="25">
        <v>196</v>
      </c>
      <c r="V513" s="25">
        <v>138</v>
      </c>
      <c r="W513" s="25">
        <v>58</v>
      </c>
      <c r="X513" s="25">
        <f>VLOOKUP(C513,'HERD Expenditures, 2007-2016'!$C$2:$N$630,8,FALSE)</f>
        <v>1864</v>
      </c>
      <c r="Y513" s="25">
        <f>VLOOKUP(C513,'HERD Expenditures, 2007-2016'!$C$2:$N$630,9,FALSE)</f>
        <v>1947</v>
      </c>
      <c r="Z513" s="25">
        <f>VLOOKUP(C513,'HERD Expenditures, 2007-2016'!$C$2:$N$630,10,FALSE)</f>
        <v>1915</v>
      </c>
      <c r="AA513" s="25">
        <f>VLOOKUP(C513,'HERD Expenditures, 2007-2016'!$C$2:$N$630,11,FALSE)</f>
        <v>1693</v>
      </c>
      <c r="AB513" s="25">
        <f>VLOOKUP(C513,'HERD Expenditures, 2007-2016'!$C$2:$N$630,12,FALSE)</f>
        <v>1553</v>
      </c>
      <c r="AC513" s="45">
        <f>W513/V513</f>
        <v>0.42028985507246375</v>
      </c>
      <c r="AD513" s="21">
        <v>232291</v>
      </c>
      <c r="AE513" s="21">
        <v>2253795</v>
      </c>
    </row>
    <row r="514" spans="1:31" hidden="1" x14ac:dyDescent="0.25">
      <c r="A514" s="25" t="s">
        <v>37</v>
      </c>
      <c r="B514" s="25" t="s">
        <v>2</v>
      </c>
      <c r="C514" s="25" t="s">
        <v>38</v>
      </c>
      <c r="D514" s="25" t="s">
        <v>709</v>
      </c>
      <c r="E514" s="25">
        <v>27</v>
      </c>
      <c r="F514" s="25">
        <v>5</v>
      </c>
      <c r="G514" s="25">
        <v>22</v>
      </c>
      <c r="H514" s="25">
        <v>0</v>
      </c>
      <c r="I514" s="25">
        <v>26</v>
      </c>
      <c r="J514" s="25">
        <v>5</v>
      </c>
      <c r="K514" s="25">
        <v>21</v>
      </c>
      <c r="L514" s="25">
        <v>0</v>
      </c>
      <c r="M514" s="25">
        <v>15</v>
      </c>
      <c r="N514" s="25">
        <v>5</v>
      </c>
      <c r="O514" s="25">
        <v>10</v>
      </c>
      <c r="P514" s="25">
        <v>0</v>
      </c>
      <c r="Q514" s="25">
        <v>14</v>
      </c>
      <c r="R514" s="25">
        <v>5</v>
      </c>
      <c r="S514" s="25">
        <v>9</v>
      </c>
      <c r="T514" s="25">
        <v>0</v>
      </c>
      <c r="U514" s="25">
        <v>17</v>
      </c>
      <c r="V514" s="25">
        <v>7</v>
      </c>
      <c r="W514" s="25">
        <v>10</v>
      </c>
      <c r="X514" s="25">
        <f>VLOOKUP(C514,'HERD Expenditures, 2007-2016'!$C$2:$N$630,8,FALSE)</f>
        <v>1337</v>
      </c>
      <c r="Y514" s="25">
        <f>VLOOKUP(C514,'HERD Expenditures, 2007-2016'!$C$2:$N$630,9,FALSE)</f>
        <v>1368</v>
      </c>
      <c r="Z514" s="25">
        <f>VLOOKUP(C514,'HERD Expenditures, 2007-2016'!$C$2:$N$630,10,FALSE)</f>
        <v>1190</v>
      </c>
      <c r="AA514" s="25">
        <f>VLOOKUP(C514,'HERD Expenditures, 2007-2016'!$C$2:$N$630,11,FALSE)</f>
        <v>1257</v>
      </c>
      <c r="AB514" s="25">
        <f>VLOOKUP(C514,'HERD Expenditures, 2007-2016'!$C$2:$N$630,12,FALSE)</f>
        <v>1641</v>
      </c>
      <c r="AC514" s="28">
        <f t="shared" ref="AC514:AC532" si="10">(AB514/U514)/(AB514/V514)</f>
        <v>0.41176470588235298</v>
      </c>
      <c r="AD514" s="21">
        <v>5456991</v>
      </c>
      <c r="AE514" s="21">
        <v>14325377</v>
      </c>
    </row>
    <row r="515" spans="1:31" hidden="1" x14ac:dyDescent="0.25">
      <c r="A515" s="25" t="s">
        <v>40</v>
      </c>
      <c r="B515" s="25" t="s">
        <v>2</v>
      </c>
      <c r="C515" s="25" t="s">
        <v>39</v>
      </c>
      <c r="D515" s="25" t="s">
        <v>935</v>
      </c>
      <c r="E515" s="25">
        <v>30</v>
      </c>
      <c r="F515" s="25">
        <v>13</v>
      </c>
      <c r="G515" s="25">
        <v>17</v>
      </c>
      <c r="H515" s="25">
        <v>0</v>
      </c>
      <c r="I515" s="25">
        <v>28</v>
      </c>
      <c r="J515" s="25">
        <v>11</v>
      </c>
      <c r="K515" s="25">
        <v>17</v>
      </c>
      <c r="L515" s="25">
        <v>0</v>
      </c>
      <c r="M515" s="25">
        <v>18</v>
      </c>
      <c r="N515" s="25">
        <v>6</v>
      </c>
      <c r="O515" s="25">
        <v>12</v>
      </c>
      <c r="P515" s="25">
        <v>0</v>
      </c>
      <c r="Q515" s="25">
        <v>17</v>
      </c>
      <c r="R515" s="25">
        <v>7</v>
      </c>
      <c r="S515" s="25">
        <v>10</v>
      </c>
      <c r="T515" s="25">
        <v>0</v>
      </c>
      <c r="U515" s="25">
        <v>17</v>
      </c>
      <c r="V515" s="25">
        <v>7</v>
      </c>
      <c r="W515" s="25">
        <v>10</v>
      </c>
      <c r="X515" s="25">
        <f>VLOOKUP(C515,'HERD Expenditures, 2007-2016'!$C$2:$N$630,8,FALSE)</f>
        <v>1740</v>
      </c>
      <c r="Y515" s="25">
        <f>VLOOKUP(C515,'HERD Expenditures, 2007-2016'!$C$2:$N$630,9,FALSE)</f>
        <v>1842</v>
      </c>
      <c r="Z515" s="25">
        <f>VLOOKUP(C515,'HERD Expenditures, 2007-2016'!$C$2:$N$630,10,FALSE)</f>
        <v>1966</v>
      </c>
      <c r="AA515" s="25">
        <f>VLOOKUP(C515,'HERD Expenditures, 2007-2016'!$C$2:$N$630,11,FALSE)</f>
        <v>1900</v>
      </c>
      <c r="AB515" s="25">
        <f>VLOOKUP(C515,'HERD Expenditures, 2007-2016'!$C$2:$N$630,12,FALSE)</f>
        <v>1972</v>
      </c>
      <c r="AC515" s="28">
        <f t="shared" si="10"/>
        <v>0.41176470588235292</v>
      </c>
      <c r="AD515" s="21">
        <v>797655</v>
      </c>
      <c r="AE515" s="21">
        <v>2507205</v>
      </c>
    </row>
    <row r="516" spans="1:31" hidden="1" x14ac:dyDescent="0.25">
      <c r="A516" s="25" t="s">
        <v>37</v>
      </c>
      <c r="B516" s="25" t="s">
        <v>2</v>
      </c>
      <c r="C516" s="25" t="s">
        <v>88</v>
      </c>
      <c r="D516" s="25" t="s">
        <v>918</v>
      </c>
      <c r="E516" s="25">
        <v>50</v>
      </c>
      <c r="F516" s="25">
        <v>10</v>
      </c>
      <c r="G516" s="25">
        <v>40</v>
      </c>
      <c r="H516" s="25">
        <v>0</v>
      </c>
      <c r="I516" s="25">
        <v>45</v>
      </c>
      <c r="J516" s="25">
        <v>10</v>
      </c>
      <c r="K516" s="25">
        <v>35</v>
      </c>
      <c r="L516" s="25">
        <v>0</v>
      </c>
      <c r="M516" s="25">
        <v>51</v>
      </c>
      <c r="N516" s="25">
        <v>11</v>
      </c>
      <c r="O516" s="25">
        <v>40</v>
      </c>
      <c r="P516" s="25">
        <v>0</v>
      </c>
      <c r="Q516" s="25">
        <v>41</v>
      </c>
      <c r="R516" s="25">
        <v>11</v>
      </c>
      <c r="S516" s="25">
        <v>30</v>
      </c>
      <c r="T516" s="25">
        <v>0</v>
      </c>
      <c r="U516" s="25">
        <v>46</v>
      </c>
      <c r="V516" s="25">
        <v>16</v>
      </c>
      <c r="W516" s="25">
        <v>30</v>
      </c>
      <c r="X516" s="25">
        <f>VLOOKUP(C516,'HERD Expenditures, 2007-2016'!$C$2:$N$630,8,FALSE)</f>
        <v>1539</v>
      </c>
      <c r="Y516" s="25">
        <f>VLOOKUP(C516,'HERD Expenditures, 2007-2016'!$C$2:$N$630,9,FALSE)</f>
        <v>1414</v>
      </c>
      <c r="Z516" s="25">
        <f>VLOOKUP(C516,'HERD Expenditures, 2007-2016'!$C$2:$N$630,10,FALSE)</f>
        <v>1914</v>
      </c>
      <c r="AA516" s="25">
        <f>VLOOKUP(C516,'HERD Expenditures, 2007-2016'!$C$2:$N$630,11,FALSE)</f>
        <v>1987</v>
      </c>
      <c r="AB516" s="25">
        <f>VLOOKUP(C516,'HERD Expenditures, 2007-2016'!$C$2:$N$630,12,FALSE)</f>
        <v>1647</v>
      </c>
      <c r="AC516" s="28">
        <f t="shared" si="10"/>
        <v>0.34782608695652173</v>
      </c>
      <c r="AD516" s="21">
        <v>81983</v>
      </c>
      <c r="AE516" s="21">
        <v>1724973</v>
      </c>
    </row>
    <row r="517" spans="1:31" hidden="1" x14ac:dyDescent="0.25">
      <c r="A517" s="25" t="s">
        <v>48</v>
      </c>
      <c r="B517" s="25" t="s">
        <v>2</v>
      </c>
      <c r="C517" s="25" t="s">
        <v>106</v>
      </c>
      <c r="D517" s="25" t="s">
        <v>753</v>
      </c>
      <c r="E517" s="25">
        <v>41</v>
      </c>
      <c r="F517" s="25">
        <v>8</v>
      </c>
      <c r="G517" s="25">
        <v>33</v>
      </c>
      <c r="H517" s="25">
        <v>0</v>
      </c>
      <c r="I517" s="25">
        <v>36</v>
      </c>
      <c r="J517" s="25">
        <v>15</v>
      </c>
      <c r="K517" s="25">
        <v>21</v>
      </c>
      <c r="L517" s="25">
        <v>0</v>
      </c>
      <c r="M517" s="25">
        <v>67</v>
      </c>
      <c r="N517" s="25">
        <v>18</v>
      </c>
      <c r="O517" s="25">
        <v>49</v>
      </c>
      <c r="P517" s="25">
        <v>0</v>
      </c>
      <c r="Q517" s="25">
        <v>59</v>
      </c>
      <c r="R517" s="25">
        <v>19</v>
      </c>
      <c r="S517" s="25">
        <v>40</v>
      </c>
      <c r="T517" s="25">
        <v>1</v>
      </c>
      <c r="U517" s="25">
        <v>50</v>
      </c>
      <c r="V517" s="25">
        <v>17</v>
      </c>
      <c r="W517" s="25">
        <v>33</v>
      </c>
      <c r="X517" s="25">
        <f>VLOOKUP(C517,'HERD Expenditures, 2007-2016'!$C$2:$N$630,8,FALSE)</f>
        <v>2754</v>
      </c>
      <c r="Y517" s="25">
        <f>VLOOKUP(C517,'HERD Expenditures, 2007-2016'!$C$2:$N$630,9,FALSE)</f>
        <v>2664</v>
      </c>
      <c r="Z517" s="25">
        <f>VLOOKUP(C517,'HERD Expenditures, 2007-2016'!$C$2:$N$630,10,FALSE)</f>
        <v>2479</v>
      </c>
      <c r="AA517" s="25">
        <f>VLOOKUP(C517,'HERD Expenditures, 2007-2016'!$C$2:$N$630,11,FALSE)</f>
        <v>1373</v>
      </c>
      <c r="AB517" s="25">
        <f>VLOOKUP(C517,'HERD Expenditures, 2007-2016'!$C$2:$N$630,12,FALSE)</f>
        <v>1653</v>
      </c>
      <c r="AC517" s="28">
        <f t="shared" si="10"/>
        <v>0.34</v>
      </c>
      <c r="AD517" s="21" t="e">
        <v>#N/A</v>
      </c>
      <c r="AE517" s="21">
        <v>1634391</v>
      </c>
    </row>
    <row r="518" spans="1:31" hidden="1" x14ac:dyDescent="0.25">
      <c r="A518" s="25" t="s">
        <v>70</v>
      </c>
      <c r="B518" s="25" t="s">
        <v>2</v>
      </c>
      <c r="C518" s="25" t="s">
        <v>69</v>
      </c>
      <c r="D518" s="25" t="s">
        <v>699</v>
      </c>
      <c r="E518" s="25">
        <v>29</v>
      </c>
      <c r="F518" s="25">
        <v>8</v>
      </c>
      <c r="G518" s="25">
        <v>21</v>
      </c>
      <c r="H518" s="25">
        <v>0</v>
      </c>
      <c r="I518" s="25">
        <v>27</v>
      </c>
      <c r="J518" s="25">
        <v>8</v>
      </c>
      <c r="K518" s="25">
        <v>19</v>
      </c>
      <c r="L518" s="25">
        <v>0</v>
      </c>
      <c r="M518" s="25">
        <v>32</v>
      </c>
      <c r="N518" s="25">
        <v>10</v>
      </c>
      <c r="O518" s="25">
        <v>22</v>
      </c>
      <c r="P518" s="25">
        <v>0</v>
      </c>
      <c r="Q518" s="25">
        <v>32</v>
      </c>
      <c r="R518" s="25">
        <v>10</v>
      </c>
      <c r="S518" s="25">
        <v>22</v>
      </c>
      <c r="T518" s="25">
        <v>0</v>
      </c>
      <c r="U518" s="25">
        <v>33</v>
      </c>
      <c r="V518" s="25">
        <v>11</v>
      </c>
      <c r="W518" s="25">
        <v>22</v>
      </c>
      <c r="X518" s="25">
        <f>VLOOKUP(C518,'HERD Expenditures, 2007-2016'!$C$2:$N$630,8,FALSE)</f>
        <v>2844</v>
      </c>
      <c r="Y518" s="25">
        <f>VLOOKUP(C518,'HERD Expenditures, 2007-2016'!$C$2:$N$630,9,FALSE)</f>
        <v>2728</v>
      </c>
      <c r="Z518" s="25">
        <f>VLOOKUP(C518,'HERD Expenditures, 2007-2016'!$C$2:$N$630,10,FALSE)</f>
        <v>3857</v>
      </c>
      <c r="AA518" s="25">
        <f>VLOOKUP(C518,'HERD Expenditures, 2007-2016'!$C$2:$N$630,11,FALSE)</f>
        <v>1409</v>
      </c>
      <c r="AB518" s="25">
        <f>VLOOKUP(C518,'HERD Expenditures, 2007-2016'!$C$2:$N$630,12,FALSE)</f>
        <v>832</v>
      </c>
      <c r="AC518" s="28">
        <f t="shared" si="10"/>
        <v>0.33333333333333331</v>
      </c>
      <c r="AD518" s="21">
        <v>2576412</v>
      </c>
      <c r="AE518" s="21">
        <v>10239710</v>
      </c>
    </row>
    <row r="519" spans="1:31" hidden="1" x14ac:dyDescent="0.25">
      <c r="A519" s="25" t="s">
        <v>37</v>
      </c>
      <c r="B519" s="25" t="s">
        <v>2</v>
      </c>
      <c r="C519" s="25" t="s">
        <v>36</v>
      </c>
      <c r="D519" s="25" t="s">
        <v>939</v>
      </c>
      <c r="E519" s="25">
        <v>43</v>
      </c>
      <c r="F519" s="25">
        <v>11</v>
      </c>
      <c r="G519" s="25">
        <v>32</v>
      </c>
      <c r="H519" s="25">
        <v>1</v>
      </c>
      <c r="I519" s="25">
        <v>22</v>
      </c>
      <c r="J519" s="25">
        <v>8</v>
      </c>
      <c r="K519" s="25">
        <v>14</v>
      </c>
      <c r="L519" s="25">
        <v>0</v>
      </c>
      <c r="M519" s="25">
        <v>18</v>
      </c>
      <c r="N519" s="25">
        <v>9</v>
      </c>
      <c r="O519" s="25">
        <v>9</v>
      </c>
      <c r="P519" s="25">
        <v>1</v>
      </c>
      <c r="Q519" s="25">
        <v>15</v>
      </c>
      <c r="R519" s="25">
        <v>7</v>
      </c>
      <c r="S519" s="25">
        <v>8</v>
      </c>
      <c r="T519" s="25">
        <v>0</v>
      </c>
      <c r="U519" s="25">
        <v>15</v>
      </c>
      <c r="V519" s="25">
        <v>5</v>
      </c>
      <c r="W519" s="25">
        <v>10</v>
      </c>
      <c r="X519" s="25">
        <f>VLOOKUP(C519,'HERD Expenditures, 2007-2016'!$C$2:$N$630,8,FALSE)</f>
        <v>2777</v>
      </c>
      <c r="Y519" s="25">
        <f>VLOOKUP(C519,'HERD Expenditures, 2007-2016'!$C$2:$N$630,9,FALSE)</f>
        <v>2647</v>
      </c>
      <c r="Z519" s="25">
        <f>VLOOKUP(C519,'HERD Expenditures, 2007-2016'!$C$2:$N$630,10,FALSE)</f>
        <v>2384</v>
      </c>
      <c r="AA519" s="25">
        <f>VLOOKUP(C519,'HERD Expenditures, 2007-2016'!$C$2:$N$630,11,FALSE)</f>
        <v>2171</v>
      </c>
      <c r="AB519" s="25">
        <f>VLOOKUP(C519,'HERD Expenditures, 2007-2016'!$C$2:$N$630,12,FALSE)</f>
        <v>2208</v>
      </c>
      <c r="AC519" s="28">
        <f t="shared" si="10"/>
        <v>0.33333333333333331</v>
      </c>
      <c r="AD519" s="21" t="e">
        <v>#N/A</v>
      </c>
      <c r="AE519" s="21">
        <v>1724973</v>
      </c>
    </row>
    <row r="520" spans="1:31" hidden="1" x14ac:dyDescent="0.25">
      <c r="A520" s="25" t="s">
        <v>23</v>
      </c>
      <c r="B520" s="25" t="s">
        <v>5</v>
      </c>
      <c r="C520" s="25" t="s">
        <v>77</v>
      </c>
      <c r="D520" s="25" t="s">
        <v>716</v>
      </c>
      <c r="E520" s="25">
        <v>46</v>
      </c>
      <c r="F520" s="25">
        <v>15</v>
      </c>
      <c r="G520" s="25">
        <v>31</v>
      </c>
      <c r="H520" s="25">
        <v>6</v>
      </c>
      <c r="I520" s="25">
        <v>41</v>
      </c>
      <c r="J520" s="25">
        <v>14</v>
      </c>
      <c r="K520" s="25">
        <v>27</v>
      </c>
      <c r="L520" s="25">
        <v>7</v>
      </c>
      <c r="M520" s="25">
        <v>40</v>
      </c>
      <c r="N520" s="25">
        <v>11</v>
      </c>
      <c r="O520" s="25">
        <v>29</v>
      </c>
      <c r="P520" s="25">
        <v>6</v>
      </c>
      <c r="Q520" s="25">
        <v>37</v>
      </c>
      <c r="R520" s="25">
        <v>14</v>
      </c>
      <c r="S520" s="25">
        <v>23</v>
      </c>
      <c r="T520" s="25">
        <v>9</v>
      </c>
      <c r="U520" s="25">
        <v>38</v>
      </c>
      <c r="V520" s="25">
        <v>12</v>
      </c>
      <c r="W520" s="25">
        <v>26</v>
      </c>
      <c r="X520" s="25">
        <f>VLOOKUP(C520,'HERD Expenditures, 2007-2016'!$C$2:$N$630,8,FALSE)</f>
        <v>3466</v>
      </c>
      <c r="Y520" s="25">
        <f>VLOOKUP(C520,'HERD Expenditures, 2007-2016'!$C$2:$N$630,9,FALSE)</f>
        <v>3637</v>
      </c>
      <c r="Z520" s="25">
        <f>VLOOKUP(C520,'HERD Expenditures, 2007-2016'!$C$2:$N$630,10,FALSE)</f>
        <v>3481</v>
      </c>
      <c r="AA520" s="25">
        <f>VLOOKUP(C520,'HERD Expenditures, 2007-2016'!$C$2:$N$630,11,FALSE)</f>
        <v>3906</v>
      </c>
      <c r="AB520" s="25">
        <f>VLOOKUP(C520,'HERD Expenditures, 2007-2016'!$C$2:$N$630,12,FALSE)</f>
        <v>4169</v>
      </c>
      <c r="AC520" s="28">
        <f t="shared" si="10"/>
        <v>0.31578947368421051</v>
      </c>
      <c r="AD520" s="21">
        <v>978967</v>
      </c>
      <c r="AE520" s="21">
        <v>1498727</v>
      </c>
    </row>
    <row r="521" spans="1:31" hidden="1" x14ac:dyDescent="0.25">
      <c r="A521" s="25" t="s">
        <v>85</v>
      </c>
      <c r="B521" s="25" t="s">
        <v>2</v>
      </c>
      <c r="C521" s="25" t="s">
        <v>84</v>
      </c>
      <c r="D521" s="25" t="s">
        <v>715</v>
      </c>
      <c r="E521" s="25">
        <v>91</v>
      </c>
      <c r="F521" s="25">
        <v>25</v>
      </c>
      <c r="G521" s="25">
        <v>66</v>
      </c>
      <c r="H521" s="25">
        <v>5</v>
      </c>
      <c r="I521" s="25">
        <v>95</v>
      </c>
      <c r="J521" s="25">
        <v>24</v>
      </c>
      <c r="K521" s="25">
        <v>71</v>
      </c>
      <c r="L521" s="25">
        <v>7</v>
      </c>
      <c r="M521" s="25">
        <v>98</v>
      </c>
      <c r="N521" s="25">
        <v>28</v>
      </c>
      <c r="O521" s="25">
        <v>70</v>
      </c>
      <c r="P521" s="25">
        <v>7</v>
      </c>
      <c r="Q521" s="25">
        <v>61</v>
      </c>
      <c r="R521" s="25">
        <v>19</v>
      </c>
      <c r="S521" s="25">
        <v>42</v>
      </c>
      <c r="T521" s="25">
        <v>5</v>
      </c>
      <c r="U521" s="25">
        <v>43</v>
      </c>
      <c r="V521" s="25">
        <v>13</v>
      </c>
      <c r="W521" s="25">
        <v>30</v>
      </c>
      <c r="X521" s="25">
        <f>VLOOKUP(C521,'HERD Expenditures, 2007-2016'!$C$2:$N$630,8,FALSE)</f>
        <v>2148</v>
      </c>
      <c r="Y521" s="25">
        <f>VLOOKUP(C521,'HERD Expenditures, 2007-2016'!$C$2:$N$630,9,FALSE)</f>
        <v>1602</v>
      </c>
      <c r="Z521" s="25">
        <f>VLOOKUP(C521,'HERD Expenditures, 2007-2016'!$C$2:$N$630,10,FALSE)</f>
        <v>1595</v>
      </c>
      <c r="AA521" s="25">
        <f>VLOOKUP(C521,'HERD Expenditures, 2007-2016'!$C$2:$N$630,11,FALSE)</f>
        <v>1524</v>
      </c>
      <c r="AB521" s="25">
        <f>VLOOKUP(C521,'HERD Expenditures, 2007-2016'!$C$2:$N$630,12,FALSE)</f>
        <v>1929</v>
      </c>
      <c r="AC521" s="28">
        <f t="shared" si="10"/>
        <v>0.30232558139534887</v>
      </c>
      <c r="AD521" s="21">
        <v>114164</v>
      </c>
      <c r="AE521" s="21">
        <v>5306896</v>
      </c>
    </row>
    <row r="522" spans="1:31" hidden="1" x14ac:dyDescent="0.25">
      <c r="A522" s="25" t="s">
        <v>25</v>
      </c>
      <c r="B522" s="25" t="s">
        <v>5</v>
      </c>
      <c r="C522" s="25" t="s">
        <v>24</v>
      </c>
      <c r="D522" s="25" t="s">
        <v>912</v>
      </c>
      <c r="E522" s="25">
        <v>211</v>
      </c>
      <c r="F522" s="25">
        <v>48</v>
      </c>
      <c r="G522" s="25">
        <v>163</v>
      </c>
      <c r="H522" s="25">
        <v>0</v>
      </c>
      <c r="I522" s="25">
        <v>164</v>
      </c>
      <c r="J522" s="25">
        <v>39</v>
      </c>
      <c r="K522" s="25">
        <v>125</v>
      </c>
      <c r="L522" s="25">
        <v>0</v>
      </c>
      <c r="M522" s="25">
        <v>255</v>
      </c>
      <c r="N522" s="25">
        <v>32</v>
      </c>
      <c r="O522" s="25">
        <v>223</v>
      </c>
      <c r="P522" s="25">
        <v>0</v>
      </c>
      <c r="Q522" s="25">
        <v>187</v>
      </c>
      <c r="R522" s="25">
        <v>32</v>
      </c>
      <c r="S522" s="25">
        <v>155</v>
      </c>
      <c r="T522" s="25">
        <v>0</v>
      </c>
      <c r="U522" s="25">
        <v>10</v>
      </c>
      <c r="V522" s="25">
        <v>3</v>
      </c>
      <c r="W522" s="25">
        <v>7</v>
      </c>
      <c r="X522" s="25">
        <f>VLOOKUP(C522,'HERD Expenditures, 2007-2016'!$C$2:$N$630,8,FALSE)</f>
        <v>2174</v>
      </c>
      <c r="Y522" s="25">
        <f>VLOOKUP(C522,'HERD Expenditures, 2007-2016'!$C$2:$N$630,9,FALSE)</f>
        <v>2631</v>
      </c>
      <c r="Z522" s="25">
        <f>VLOOKUP(C522,'HERD Expenditures, 2007-2016'!$C$2:$N$630,10,FALSE)</f>
        <v>1892</v>
      </c>
      <c r="AA522" s="25">
        <f>VLOOKUP(C522,'HERD Expenditures, 2007-2016'!$C$2:$N$630,11,FALSE)</f>
        <v>1838</v>
      </c>
      <c r="AB522" s="25">
        <f>VLOOKUP(C522,'HERD Expenditures, 2007-2016'!$C$2:$N$630,12,FALSE)</f>
        <v>2399</v>
      </c>
      <c r="AC522" s="28">
        <f t="shared" si="10"/>
        <v>0.30000000000000004</v>
      </c>
      <c r="AD522" s="21">
        <v>355607</v>
      </c>
      <c r="AE522" s="21">
        <v>523677</v>
      </c>
    </row>
    <row r="523" spans="1:31" hidden="1" x14ac:dyDescent="0.25">
      <c r="A523" s="25" t="s">
        <v>23</v>
      </c>
      <c r="B523" s="25" t="s">
        <v>5</v>
      </c>
      <c r="C523" s="25" t="s">
        <v>22</v>
      </c>
      <c r="D523" s="25" t="s">
        <v>716</v>
      </c>
      <c r="E523" s="25">
        <v>11</v>
      </c>
      <c r="F523" s="25">
        <v>2</v>
      </c>
      <c r="G523" s="25">
        <v>9</v>
      </c>
      <c r="H523" s="25">
        <v>0</v>
      </c>
      <c r="I523" s="25">
        <v>13</v>
      </c>
      <c r="J523" s="25">
        <v>3</v>
      </c>
      <c r="K523" s="25">
        <v>10</v>
      </c>
      <c r="L523" s="25">
        <v>1</v>
      </c>
      <c r="M523" s="25">
        <v>12</v>
      </c>
      <c r="N523" s="25">
        <v>3</v>
      </c>
      <c r="O523" s="25">
        <v>9</v>
      </c>
      <c r="P523" s="25">
        <v>2</v>
      </c>
      <c r="Q523" s="25">
        <v>10</v>
      </c>
      <c r="R523" s="25">
        <v>3</v>
      </c>
      <c r="S523" s="25">
        <v>7</v>
      </c>
      <c r="T523" s="25">
        <v>3</v>
      </c>
      <c r="U523" s="25">
        <v>10</v>
      </c>
      <c r="V523" s="25">
        <v>3</v>
      </c>
      <c r="W523" s="25">
        <v>7</v>
      </c>
      <c r="X523" s="25">
        <f>VLOOKUP(C523,'HERD Expenditures, 2007-2016'!$C$2:$N$630,8,FALSE)</f>
        <v>1629</v>
      </c>
      <c r="Y523" s="25">
        <f>VLOOKUP(C523,'HERD Expenditures, 2007-2016'!$C$2:$N$630,9,FALSE)</f>
        <v>3213</v>
      </c>
      <c r="Z523" s="25">
        <f>VLOOKUP(C523,'HERD Expenditures, 2007-2016'!$C$2:$N$630,10,FALSE)</f>
        <v>1564</v>
      </c>
      <c r="AA523" s="25">
        <f>VLOOKUP(C523,'HERD Expenditures, 2007-2016'!$C$2:$N$630,11,FALSE)</f>
        <v>1102</v>
      </c>
      <c r="AB523" s="25">
        <f>VLOOKUP(C523,'HERD Expenditures, 2007-2016'!$C$2:$N$630,12,FALSE)</f>
        <v>1175</v>
      </c>
      <c r="AC523" s="28">
        <f t="shared" si="10"/>
        <v>0.3</v>
      </c>
      <c r="AD523" s="21">
        <v>2241972</v>
      </c>
      <c r="AE523" s="21">
        <v>3692490</v>
      </c>
    </row>
    <row r="524" spans="1:31" hidden="1" x14ac:dyDescent="0.25">
      <c r="A524" s="25" t="s">
        <v>70</v>
      </c>
      <c r="B524" s="25" t="s">
        <v>2</v>
      </c>
      <c r="C524" s="25" t="s">
        <v>113</v>
      </c>
      <c r="D524" s="25" t="s">
        <v>699</v>
      </c>
      <c r="E524" s="25">
        <v>56</v>
      </c>
      <c r="F524" s="25">
        <v>15</v>
      </c>
      <c r="G524" s="25">
        <v>41</v>
      </c>
      <c r="H524" s="25">
        <v>0</v>
      </c>
      <c r="I524" s="25">
        <v>41</v>
      </c>
      <c r="J524" s="25">
        <v>15</v>
      </c>
      <c r="K524" s="25">
        <v>26</v>
      </c>
      <c r="L524" s="25">
        <v>0</v>
      </c>
      <c r="M524" s="25">
        <v>55</v>
      </c>
      <c r="N524" s="25">
        <v>18</v>
      </c>
      <c r="O524" s="25">
        <v>37</v>
      </c>
      <c r="P524" s="25">
        <v>0</v>
      </c>
      <c r="Q524" s="25">
        <v>49</v>
      </c>
      <c r="R524" s="25">
        <v>17</v>
      </c>
      <c r="S524" s="25">
        <v>32</v>
      </c>
      <c r="T524" s="25">
        <v>0</v>
      </c>
      <c r="U524" s="25">
        <v>54</v>
      </c>
      <c r="V524" s="25">
        <v>16</v>
      </c>
      <c r="W524" s="25">
        <v>38</v>
      </c>
      <c r="X524" s="25">
        <f>VLOOKUP(C524,'HERD Expenditures, 2007-2016'!$C$2:$N$630,8,FALSE)</f>
        <v>1481</v>
      </c>
      <c r="Y524" s="25">
        <f>VLOOKUP(C524,'HERD Expenditures, 2007-2016'!$C$2:$N$630,9,FALSE)</f>
        <v>1490</v>
      </c>
      <c r="Z524" s="25">
        <f>VLOOKUP(C524,'HERD Expenditures, 2007-2016'!$C$2:$N$630,10,FALSE)</f>
        <v>1125</v>
      </c>
      <c r="AA524" s="25">
        <f>VLOOKUP(C524,'HERD Expenditures, 2007-2016'!$C$2:$N$630,11,FALSE)</f>
        <v>1101</v>
      </c>
      <c r="AB524" s="25">
        <f>VLOOKUP(C524,'HERD Expenditures, 2007-2016'!$C$2:$N$630,12,FALSE)</f>
        <v>1016</v>
      </c>
      <c r="AC524" s="28">
        <f t="shared" si="10"/>
        <v>0.29629629629629628</v>
      </c>
      <c r="AD524" s="21" t="e">
        <v>#N/A</v>
      </c>
      <c r="AE524" s="21">
        <v>10239710</v>
      </c>
    </row>
    <row r="525" spans="1:31" hidden="1" x14ac:dyDescent="0.25">
      <c r="A525" s="25" t="s">
        <v>23</v>
      </c>
      <c r="B525" s="25" t="s">
        <v>2</v>
      </c>
      <c r="C525" s="25" t="s">
        <v>61</v>
      </c>
      <c r="D525" s="25" t="s">
        <v>867</v>
      </c>
      <c r="E525" s="25">
        <v>78</v>
      </c>
      <c r="F525" s="25">
        <v>14</v>
      </c>
      <c r="G525" s="25">
        <v>64</v>
      </c>
      <c r="H525" s="25">
        <v>6</v>
      </c>
      <c r="I525" s="25">
        <v>30</v>
      </c>
      <c r="J525" s="25">
        <v>19</v>
      </c>
      <c r="K525" s="25">
        <v>11</v>
      </c>
      <c r="L525" s="25">
        <v>0</v>
      </c>
      <c r="M525" s="25">
        <v>61</v>
      </c>
      <c r="N525" s="25">
        <v>13</v>
      </c>
      <c r="O525" s="25">
        <v>48</v>
      </c>
      <c r="P525" s="25">
        <v>1</v>
      </c>
      <c r="Q525" s="25">
        <v>183</v>
      </c>
      <c r="R525" s="25">
        <v>25</v>
      </c>
      <c r="S525" s="25">
        <v>158</v>
      </c>
      <c r="T525" s="25">
        <v>3</v>
      </c>
      <c r="U525" s="25">
        <v>31</v>
      </c>
      <c r="V525" s="25">
        <v>9</v>
      </c>
      <c r="W525" s="25">
        <v>22</v>
      </c>
      <c r="X525" s="25">
        <f>VLOOKUP(C525,'HERD Expenditures, 2007-2016'!$C$2:$N$630,8,FALSE)</f>
        <v>1258</v>
      </c>
      <c r="Y525" s="25">
        <f>VLOOKUP(C525,'HERD Expenditures, 2007-2016'!$C$2:$N$630,9,FALSE)</f>
        <v>1694</v>
      </c>
      <c r="Z525" s="25">
        <f>VLOOKUP(C525,'HERD Expenditures, 2007-2016'!$C$2:$N$630,10,FALSE)</f>
        <v>1220</v>
      </c>
      <c r="AA525" s="25">
        <f>VLOOKUP(C525,'HERD Expenditures, 2007-2016'!$C$2:$N$630,11,FALSE)</f>
        <v>2854</v>
      </c>
      <c r="AB525" s="25">
        <f>VLOOKUP(C525,'HERD Expenditures, 2007-2016'!$C$2:$N$630,12,FALSE)</f>
        <v>1495</v>
      </c>
      <c r="AC525" s="28">
        <f t="shared" si="10"/>
        <v>0.29032258064516131</v>
      </c>
      <c r="AD525" s="21">
        <v>8123112</v>
      </c>
      <c r="AE525" s="21">
        <v>7998994</v>
      </c>
    </row>
    <row r="526" spans="1:31" hidden="1" x14ac:dyDescent="0.25">
      <c r="A526" s="25" t="s">
        <v>16</v>
      </c>
      <c r="B526" s="25" t="s">
        <v>5</v>
      </c>
      <c r="C526" s="25" t="s">
        <v>73</v>
      </c>
      <c r="D526" s="25" t="s">
        <v>880</v>
      </c>
      <c r="E526" s="25">
        <v>90</v>
      </c>
      <c r="F526" s="25">
        <v>10</v>
      </c>
      <c r="G526" s="25">
        <v>80</v>
      </c>
      <c r="H526" s="25">
        <v>0</v>
      </c>
      <c r="I526" s="25">
        <v>90</v>
      </c>
      <c r="J526" s="25">
        <v>10</v>
      </c>
      <c r="K526" s="25">
        <v>80</v>
      </c>
      <c r="L526" s="25">
        <v>0</v>
      </c>
      <c r="M526" s="25">
        <v>100</v>
      </c>
      <c r="N526" s="25">
        <v>25</v>
      </c>
      <c r="O526" s="25">
        <v>75</v>
      </c>
      <c r="P526" s="25">
        <v>0</v>
      </c>
      <c r="Q526" s="25">
        <v>81</v>
      </c>
      <c r="R526" s="25">
        <v>19</v>
      </c>
      <c r="S526" s="25">
        <v>62</v>
      </c>
      <c r="T526" s="25">
        <v>0</v>
      </c>
      <c r="U526" s="25">
        <v>35</v>
      </c>
      <c r="V526" s="25">
        <v>10</v>
      </c>
      <c r="W526" s="25">
        <v>25</v>
      </c>
      <c r="X526" s="25">
        <f>VLOOKUP(C526,'HERD Expenditures, 2007-2016'!$C$2:$N$630,8,FALSE)</f>
        <v>4455</v>
      </c>
      <c r="Y526" s="25">
        <f>VLOOKUP(C526,'HERD Expenditures, 2007-2016'!$C$2:$N$630,9,FALSE)</f>
        <v>4515</v>
      </c>
      <c r="Z526" s="25">
        <f>VLOOKUP(C526,'HERD Expenditures, 2007-2016'!$C$2:$N$630,10,FALSE)</f>
        <v>2988</v>
      </c>
      <c r="AA526" s="25">
        <f>VLOOKUP(C526,'HERD Expenditures, 2007-2016'!$C$2:$N$630,11,FALSE)</f>
        <v>2277</v>
      </c>
      <c r="AB526" s="25">
        <f>VLOOKUP(C526,'HERD Expenditures, 2007-2016'!$C$2:$N$630,12,FALSE)</f>
        <v>1889</v>
      </c>
      <c r="AC526" s="28">
        <f t="shared" si="10"/>
        <v>0.2857142857142857</v>
      </c>
      <c r="AD526" s="21">
        <v>8123112</v>
      </c>
      <c r="AE526" s="21">
        <v>7998994</v>
      </c>
    </row>
    <row r="527" spans="1:31" hidden="1" x14ac:dyDescent="0.25">
      <c r="A527" s="25" t="s">
        <v>90</v>
      </c>
      <c r="B527" s="25" t="s">
        <v>2</v>
      </c>
      <c r="C527" s="25" t="s">
        <v>89</v>
      </c>
      <c r="D527" s="25" t="s">
        <v>780</v>
      </c>
      <c r="E527" s="25">
        <v>40</v>
      </c>
      <c r="F527" s="25">
        <v>15</v>
      </c>
      <c r="G527" s="25">
        <v>25</v>
      </c>
      <c r="H527" s="25">
        <v>0</v>
      </c>
      <c r="I527" s="25">
        <v>34</v>
      </c>
      <c r="J527" s="25">
        <v>9</v>
      </c>
      <c r="K527" s="25">
        <v>25</v>
      </c>
      <c r="L527" s="25">
        <v>0</v>
      </c>
      <c r="M527" s="25">
        <v>40</v>
      </c>
      <c r="N527" s="25">
        <v>13</v>
      </c>
      <c r="O527" s="25">
        <v>27</v>
      </c>
      <c r="P527" s="25">
        <v>1</v>
      </c>
      <c r="Q527" s="25">
        <v>30</v>
      </c>
      <c r="R527" s="25">
        <v>12</v>
      </c>
      <c r="S527" s="25">
        <v>18</v>
      </c>
      <c r="T527" s="25">
        <v>0</v>
      </c>
      <c r="U527" s="25">
        <v>46</v>
      </c>
      <c r="V527" s="25">
        <v>13</v>
      </c>
      <c r="W527" s="25">
        <v>33</v>
      </c>
      <c r="X527" s="25">
        <f>VLOOKUP(C527,'HERD Expenditures, 2007-2016'!$C$2:$N$630,8,FALSE)</f>
        <v>1390</v>
      </c>
      <c r="Y527" s="25">
        <f>VLOOKUP(C527,'HERD Expenditures, 2007-2016'!$C$2:$N$630,9,FALSE)</f>
        <v>1043</v>
      </c>
      <c r="Z527" s="25">
        <f>VLOOKUP(C527,'HERD Expenditures, 2007-2016'!$C$2:$N$630,10,FALSE)</f>
        <v>1524</v>
      </c>
      <c r="AA527" s="25">
        <f>VLOOKUP(C527,'HERD Expenditures, 2007-2016'!$C$2:$N$630,11,FALSE)</f>
        <v>1241</v>
      </c>
      <c r="AB527" s="25">
        <f>VLOOKUP(C527,'HERD Expenditures, 2007-2016'!$C$2:$N$630,12,FALSE)</f>
        <v>2371</v>
      </c>
      <c r="AC527" s="28">
        <f t="shared" si="10"/>
        <v>0.28260869565217389</v>
      </c>
      <c r="AD527" s="21">
        <v>504306</v>
      </c>
      <c r="AE527" s="21">
        <v>1370988</v>
      </c>
    </row>
    <row r="528" spans="1:31" hidden="1" x14ac:dyDescent="0.25">
      <c r="A528" s="25" t="s">
        <v>70</v>
      </c>
      <c r="B528" s="25" t="s">
        <v>2</v>
      </c>
      <c r="C528" s="25" t="s">
        <v>71</v>
      </c>
      <c r="D528" s="25" t="s">
        <v>909</v>
      </c>
      <c r="E528" s="25">
        <v>49</v>
      </c>
      <c r="F528" s="25">
        <v>16</v>
      </c>
      <c r="G528" s="25">
        <v>33</v>
      </c>
      <c r="H528" s="25">
        <v>0</v>
      </c>
      <c r="I528" s="25">
        <v>38</v>
      </c>
      <c r="J528" s="25">
        <v>8</v>
      </c>
      <c r="K528" s="25">
        <v>30</v>
      </c>
      <c r="L528" s="25">
        <v>0</v>
      </c>
      <c r="M528" s="25">
        <v>23</v>
      </c>
      <c r="N528" s="25">
        <v>7</v>
      </c>
      <c r="O528" s="25">
        <v>16</v>
      </c>
      <c r="P528" s="25">
        <v>0</v>
      </c>
      <c r="Q528" s="25">
        <v>20</v>
      </c>
      <c r="R528" s="25">
        <v>7</v>
      </c>
      <c r="S528" s="25">
        <v>13</v>
      </c>
      <c r="T528" s="25">
        <v>0</v>
      </c>
      <c r="U528" s="25">
        <v>33</v>
      </c>
      <c r="V528" s="25">
        <v>9</v>
      </c>
      <c r="W528" s="25">
        <v>24</v>
      </c>
      <c r="X528" s="25">
        <f>VLOOKUP(C528,'HERD Expenditures, 2007-2016'!$C$2:$N$630,8,FALSE)</f>
        <v>1765</v>
      </c>
      <c r="Y528" s="25">
        <f>VLOOKUP(C528,'HERD Expenditures, 2007-2016'!$C$2:$N$630,9,FALSE)</f>
        <v>1212</v>
      </c>
      <c r="Z528" s="25">
        <f>VLOOKUP(C528,'HERD Expenditures, 2007-2016'!$C$2:$N$630,10,FALSE)</f>
        <v>1107</v>
      </c>
      <c r="AA528" s="25">
        <f>VLOOKUP(C528,'HERD Expenditures, 2007-2016'!$C$2:$N$630,11,FALSE)</f>
        <v>1145</v>
      </c>
      <c r="AB528" s="25">
        <f>VLOOKUP(C528,'HERD Expenditures, 2007-2016'!$C$2:$N$630,12,FALSE)</f>
        <v>959</v>
      </c>
      <c r="AC528" s="28">
        <f t="shared" si="10"/>
        <v>0.27272727272727276</v>
      </c>
      <c r="AD528" s="21">
        <v>107550</v>
      </c>
      <c r="AE528" s="21">
        <v>14325377</v>
      </c>
    </row>
    <row r="529" spans="1:31" hidden="1" x14ac:dyDescent="0.25">
      <c r="A529" s="25" t="s">
        <v>23</v>
      </c>
      <c r="B529" s="25" t="s">
        <v>2</v>
      </c>
      <c r="C529" s="25" t="s">
        <v>82</v>
      </c>
      <c r="D529" s="25" t="s">
        <v>716</v>
      </c>
      <c r="E529" s="25">
        <v>79</v>
      </c>
      <c r="F529" s="25">
        <v>12</v>
      </c>
      <c r="G529" s="25">
        <v>67</v>
      </c>
      <c r="H529" s="25">
        <v>2</v>
      </c>
      <c r="I529" s="25">
        <v>79</v>
      </c>
      <c r="J529" s="25">
        <v>10</v>
      </c>
      <c r="K529" s="25">
        <v>69</v>
      </c>
      <c r="L529" s="25">
        <v>2</v>
      </c>
      <c r="M529" s="25">
        <v>77</v>
      </c>
      <c r="N529" s="25">
        <v>12</v>
      </c>
      <c r="O529" s="25">
        <v>65</v>
      </c>
      <c r="P529" s="25">
        <v>1</v>
      </c>
      <c r="Q529" s="25">
        <v>62</v>
      </c>
      <c r="R529" s="25">
        <v>11</v>
      </c>
      <c r="S529" s="25">
        <v>51</v>
      </c>
      <c r="T529" s="25">
        <v>0</v>
      </c>
      <c r="U529" s="25">
        <v>42</v>
      </c>
      <c r="V529" s="25">
        <v>11</v>
      </c>
      <c r="W529" s="25">
        <v>31</v>
      </c>
      <c r="X529" s="25">
        <f>VLOOKUP(C529,'HERD Expenditures, 2007-2016'!$C$2:$N$630,8,FALSE)</f>
        <v>3237</v>
      </c>
      <c r="Y529" s="25">
        <f>VLOOKUP(C529,'HERD Expenditures, 2007-2016'!$C$2:$N$630,9,FALSE)</f>
        <v>2394</v>
      </c>
      <c r="Z529" s="25">
        <f>VLOOKUP(C529,'HERD Expenditures, 2007-2016'!$C$2:$N$630,10,FALSE)</f>
        <v>3102</v>
      </c>
      <c r="AA529" s="25">
        <f>VLOOKUP(C529,'HERD Expenditures, 2007-2016'!$C$2:$N$630,11,FALSE)</f>
        <v>2585</v>
      </c>
      <c r="AB529" s="25">
        <f>VLOOKUP(C529,'HERD Expenditures, 2007-2016'!$C$2:$N$630,12,FALSE)</f>
        <v>2440</v>
      </c>
      <c r="AC529" s="28">
        <f t="shared" si="10"/>
        <v>0.26190476190476192</v>
      </c>
      <c r="AD529" s="21">
        <v>8123112</v>
      </c>
      <c r="AE529" s="21">
        <v>7998994</v>
      </c>
    </row>
    <row r="530" spans="1:31" hidden="1" x14ac:dyDescent="0.25">
      <c r="A530" s="25" t="s">
        <v>99</v>
      </c>
      <c r="B530" s="25" t="s">
        <v>2</v>
      </c>
      <c r="C530" s="25" t="s">
        <v>98</v>
      </c>
      <c r="D530" s="25" t="s">
        <v>732</v>
      </c>
      <c r="E530" s="25">
        <v>19</v>
      </c>
      <c r="F530" s="25">
        <v>3</v>
      </c>
      <c r="G530" s="25">
        <v>16</v>
      </c>
      <c r="H530" s="25">
        <v>2</v>
      </c>
      <c r="I530" s="25">
        <v>19</v>
      </c>
      <c r="J530" s="25">
        <v>3</v>
      </c>
      <c r="K530" s="25">
        <v>16</v>
      </c>
      <c r="L530" s="25">
        <v>2</v>
      </c>
      <c r="M530" s="25">
        <v>22</v>
      </c>
      <c r="N530" s="25">
        <v>12</v>
      </c>
      <c r="O530" s="25">
        <v>10</v>
      </c>
      <c r="P530" s="25">
        <v>0</v>
      </c>
      <c r="Q530" s="25">
        <v>22</v>
      </c>
      <c r="R530" s="25">
        <v>12</v>
      </c>
      <c r="S530" s="25">
        <v>10</v>
      </c>
      <c r="T530" s="25">
        <v>0</v>
      </c>
      <c r="U530" s="25">
        <v>47</v>
      </c>
      <c r="V530" s="25">
        <v>12</v>
      </c>
      <c r="W530" s="25">
        <v>35</v>
      </c>
      <c r="X530" s="25">
        <f>VLOOKUP(C530,'HERD Expenditures, 2007-2016'!$C$2:$N$630,8,FALSE)</f>
        <v>4058</v>
      </c>
      <c r="Y530" s="25">
        <f>VLOOKUP(C530,'HERD Expenditures, 2007-2016'!$C$2:$N$630,9,FALSE)</f>
        <v>6565</v>
      </c>
      <c r="Z530" s="25">
        <f>VLOOKUP(C530,'HERD Expenditures, 2007-2016'!$C$2:$N$630,10,FALSE)</f>
        <v>9073</v>
      </c>
      <c r="AA530" s="25">
        <f>VLOOKUP(C530,'HERD Expenditures, 2007-2016'!$C$2:$N$630,11,FALSE)</f>
        <v>9854</v>
      </c>
      <c r="AB530" s="25">
        <f>VLOOKUP(C530,'HERD Expenditures, 2007-2016'!$C$2:$N$630,12,FALSE)</f>
        <v>10635</v>
      </c>
      <c r="AC530" s="28">
        <f t="shared" si="10"/>
        <v>0.25531914893617025</v>
      </c>
      <c r="AD530" s="21" t="e">
        <v>#N/A</v>
      </c>
      <c r="AE530" s="21">
        <v>375041</v>
      </c>
    </row>
    <row r="531" spans="1:31" hidden="1" x14ac:dyDescent="0.25">
      <c r="A531" s="25" t="s">
        <v>63</v>
      </c>
      <c r="B531" s="25" t="s">
        <v>5</v>
      </c>
      <c r="C531" s="25" t="s">
        <v>96</v>
      </c>
      <c r="D531" s="25" t="s">
        <v>926</v>
      </c>
      <c r="E531" s="25">
        <v>139</v>
      </c>
      <c r="F531" s="25">
        <v>24</v>
      </c>
      <c r="G531" s="25">
        <v>115</v>
      </c>
      <c r="H531" s="25">
        <v>0</v>
      </c>
      <c r="I531" s="25">
        <v>108</v>
      </c>
      <c r="J531" s="25">
        <v>20</v>
      </c>
      <c r="K531" s="25">
        <v>88</v>
      </c>
      <c r="L531" s="25">
        <v>0</v>
      </c>
      <c r="M531" s="25">
        <v>99</v>
      </c>
      <c r="N531" s="25">
        <v>31</v>
      </c>
      <c r="O531" s="25">
        <v>68</v>
      </c>
      <c r="P531" s="25">
        <v>0</v>
      </c>
      <c r="Q531" s="25">
        <v>82</v>
      </c>
      <c r="R531" s="25">
        <v>14</v>
      </c>
      <c r="S531" s="25">
        <v>68</v>
      </c>
      <c r="T531" s="25">
        <v>0</v>
      </c>
      <c r="U531" s="25">
        <v>47</v>
      </c>
      <c r="V531" s="25">
        <v>12</v>
      </c>
      <c r="W531" s="25">
        <v>35</v>
      </c>
      <c r="X531" s="25">
        <f>VLOOKUP(C531,'HERD Expenditures, 2007-2016'!$C$2:$N$630,8,FALSE)</f>
        <v>2794</v>
      </c>
      <c r="Y531" s="25">
        <f>VLOOKUP(C531,'HERD Expenditures, 2007-2016'!$C$2:$N$630,9,FALSE)</f>
        <v>1706</v>
      </c>
      <c r="Z531" s="25">
        <f>VLOOKUP(C531,'HERD Expenditures, 2007-2016'!$C$2:$N$630,10,FALSE)</f>
        <v>1802</v>
      </c>
      <c r="AA531" s="25">
        <f>VLOOKUP(C531,'HERD Expenditures, 2007-2016'!$C$2:$N$630,11,FALSE)</f>
        <v>1591</v>
      </c>
      <c r="AB531" s="25">
        <f>VLOOKUP(C531,'HERD Expenditures, 2007-2016'!$C$2:$N$630,12,FALSE)</f>
        <v>665</v>
      </c>
      <c r="AC531" s="28">
        <f t="shared" si="10"/>
        <v>0.25531914893617019</v>
      </c>
      <c r="AD531" s="21" t="e">
        <v>#N/A</v>
      </c>
      <c r="AE531" s="21">
        <v>3670284</v>
      </c>
    </row>
    <row r="532" spans="1:31" hidden="1" x14ac:dyDescent="0.25">
      <c r="A532" s="25" t="s">
        <v>81</v>
      </c>
      <c r="B532" s="25" t="s">
        <v>5</v>
      </c>
      <c r="C532" s="25" t="s">
        <v>80</v>
      </c>
      <c r="D532" s="25" t="s">
        <v>755</v>
      </c>
      <c r="E532" s="25">
        <v>60</v>
      </c>
      <c r="F532" s="25">
        <v>10</v>
      </c>
      <c r="G532" s="25">
        <v>50</v>
      </c>
      <c r="H532" s="25">
        <v>3</v>
      </c>
      <c r="I532" s="25">
        <v>31</v>
      </c>
      <c r="J532" s="25">
        <v>8</v>
      </c>
      <c r="K532" s="25">
        <v>23</v>
      </c>
      <c r="L532" s="25">
        <v>3</v>
      </c>
      <c r="M532" s="25">
        <v>46</v>
      </c>
      <c r="N532" s="25">
        <v>21</v>
      </c>
      <c r="O532" s="25">
        <v>25</v>
      </c>
      <c r="P532" s="25">
        <v>3</v>
      </c>
      <c r="Q532" s="25">
        <v>40</v>
      </c>
      <c r="R532" s="25">
        <v>10</v>
      </c>
      <c r="S532" s="25">
        <v>30</v>
      </c>
      <c r="T532" s="25">
        <v>10</v>
      </c>
      <c r="U532" s="25">
        <v>40</v>
      </c>
      <c r="V532" s="25">
        <v>10</v>
      </c>
      <c r="W532" s="25">
        <v>30</v>
      </c>
      <c r="X532" s="25">
        <f>VLOOKUP(C532,'HERD Expenditures, 2007-2016'!$C$2:$N$630,8,FALSE)</f>
        <v>5326</v>
      </c>
      <c r="Y532" s="25">
        <f>VLOOKUP(C532,'HERD Expenditures, 2007-2016'!$C$2:$N$630,9,FALSE)</f>
        <v>4932</v>
      </c>
      <c r="Z532" s="25">
        <f>VLOOKUP(C532,'HERD Expenditures, 2007-2016'!$C$2:$N$630,10,FALSE)</f>
        <v>8512</v>
      </c>
      <c r="AA532" s="25">
        <f>VLOOKUP(C532,'HERD Expenditures, 2007-2016'!$C$2:$N$630,11,FALSE)</f>
        <v>8126</v>
      </c>
      <c r="AB532" s="25">
        <f>VLOOKUP(C532,'HERD Expenditures, 2007-2016'!$C$2:$N$630,12,FALSE)</f>
        <v>11178</v>
      </c>
      <c r="AC532" s="28">
        <f t="shared" si="10"/>
        <v>0.25</v>
      </c>
      <c r="AD532" s="21">
        <v>1626232</v>
      </c>
      <c r="AE532" s="21">
        <v>2602408</v>
      </c>
    </row>
    <row r="533" spans="1:31" hidden="1" x14ac:dyDescent="0.25">
      <c r="A533" s="25" t="s">
        <v>129</v>
      </c>
      <c r="B533" s="25" t="s">
        <v>2</v>
      </c>
      <c r="C533" s="25" t="s">
        <v>173</v>
      </c>
      <c r="D533" s="25" t="s">
        <v>862</v>
      </c>
      <c r="E533" s="25">
        <v>49</v>
      </c>
      <c r="F533" s="25">
        <v>46</v>
      </c>
      <c r="G533" s="25">
        <v>3</v>
      </c>
      <c r="H533" s="25">
        <v>0</v>
      </c>
      <c r="I533" s="25">
        <v>84</v>
      </c>
      <c r="J533" s="25">
        <v>60</v>
      </c>
      <c r="K533" s="25">
        <v>24</v>
      </c>
      <c r="L533" s="25">
        <v>0</v>
      </c>
      <c r="M533" s="25">
        <v>102</v>
      </c>
      <c r="N533" s="25">
        <v>61</v>
      </c>
      <c r="O533" s="25">
        <v>41</v>
      </c>
      <c r="P533" s="25">
        <v>0</v>
      </c>
      <c r="Q533" s="25">
        <v>80</v>
      </c>
      <c r="R533" s="25">
        <v>64</v>
      </c>
      <c r="S533" s="25">
        <v>16</v>
      </c>
      <c r="T533" s="25">
        <v>0</v>
      </c>
      <c r="U533" s="25">
        <v>85</v>
      </c>
      <c r="V533" s="25">
        <v>69</v>
      </c>
      <c r="W533" s="25">
        <v>16</v>
      </c>
      <c r="X533" s="25">
        <f>VLOOKUP(C533,'HERD Expenditures, 2007-2016'!$C$2:$N$630,8,FALSE)</f>
        <v>1498</v>
      </c>
      <c r="Y533" s="25">
        <f>VLOOKUP(C533,'HERD Expenditures, 2007-2016'!$C$2:$N$630,9,FALSE)</f>
        <v>1825</v>
      </c>
      <c r="Z533" s="25">
        <f>VLOOKUP(C533,'HERD Expenditures, 2007-2016'!$C$2:$N$630,10,FALSE)</f>
        <v>1857</v>
      </c>
      <c r="AA533" s="25">
        <f>VLOOKUP(C533,'HERD Expenditures, 2007-2016'!$C$2:$N$630,11,FALSE)</f>
        <v>1985</v>
      </c>
      <c r="AB533" s="25">
        <f>VLOOKUP(C533,'HERD Expenditures, 2007-2016'!$C$2:$N$630,12,FALSE)</f>
        <v>1249</v>
      </c>
      <c r="AC533" s="45">
        <f>W533/V533</f>
        <v>0.2318840579710145</v>
      </c>
      <c r="AD533" s="21">
        <v>189825</v>
      </c>
      <c r="AE533" s="21">
        <v>2602408</v>
      </c>
    </row>
    <row r="534" spans="1:31" hidden="1" x14ac:dyDescent="0.25">
      <c r="A534" s="25" t="s">
        <v>27</v>
      </c>
      <c r="B534" s="25" t="s">
        <v>2</v>
      </c>
      <c r="C534" s="25" t="s">
        <v>79</v>
      </c>
      <c r="D534" s="25" t="s">
        <v>931</v>
      </c>
      <c r="E534" s="25">
        <v>31</v>
      </c>
      <c r="F534" s="25">
        <v>6</v>
      </c>
      <c r="G534" s="25">
        <v>25</v>
      </c>
      <c r="H534" s="25">
        <v>11</v>
      </c>
      <c r="I534" s="25">
        <v>20</v>
      </c>
      <c r="J534" s="25">
        <v>4</v>
      </c>
      <c r="K534" s="25">
        <v>16</v>
      </c>
      <c r="L534" s="25">
        <v>5</v>
      </c>
      <c r="M534" s="25">
        <v>39</v>
      </c>
      <c r="N534" s="25">
        <v>16</v>
      </c>
      <c r="O534" s="25">
        <v>23</v>
      </c>
      <c r="P534" s="25">
        <v>4</v>
      </c>
      <c r="Q534" s="25">
        <v>42</v>
      </c>
      <c r="R534" s="25">
        <v>8</v>
      </c>
      <c r="S534" s="25">
        <v>34</v>
      </c>
      <c r="T534" s="25">
        <v>1</v>
      </c>
      <c r="U534" s="25">
        <v>40</v>
      </c>
      <c r="V534" s="25">
        <v>9</v>
      </c>
      <c r="W534" s="25">
        <v>31</v>
      </c>
      <c r="X534" s="25">
        <f>VLOOKUP(C534,'HERD Expenditures, 2007-2016'!$C$2:$N$630,8,FALSE)</f>
        <v>2237</v>
      </c>
      <c r="Y534" s="25">
        <f>VLOOKUP(C534,'HERD Expenditures, 2007-2016'!$C$2:$N$630,9,FALSE)</f>
        <v>2155</v>
      </c>
      <c r="Z534" s="25">
        <f>VLOOKUP(C534,'HERD Expenditures, 2007-2016'!$C$2:$N$630,10,FALSE)</f>
        <v>3067</v>
      </c>
      <c r="AA534" s="25">
        <f>VLOOKUP(C534,'HERD Expenditures, 2007-2016'!$C$2:$N$630,11,FALSE)</f>
        <v>3106</v>
      </c>
      <c r="AB534" s="25">
        <f>VLOOKUP(C534,'HERD Expenditures, 2007-2016'!$C$2:$N$630,12,FALSE)</f>
        <v>3466</v>
      </c>
      <c r="AC534" s="28">
        <f t="shared" ref="AC534:AC539" si="11">(AB534/U534)/(AB534/V534)</f>
        <v>0.22500000000000003</v>
      </c>
      <c r="AD534" s="21">
        <v>56778</v>
      </c>
      <c r="AE534" s="21">
        <v>565435</v>
      </c>
    </row>
    <row r="535" spans="1:31" hidden="1" x14ac:dyDescent="0.25">
      <c r="A535" s="25" t="s">
        <v>117</v>
      </c>
      <c r="B535" s="25" t="s">
        <v>5</v>
      </c>
      <c r="C535" s="25" t="s">
        <v>116</v>
      </c>
      <c r="D535" s="25" t="s">
        <v>810</v>
      </c>
      <c r="E535" s="25">
        <v>27</v>
      </c>
      <c r="F535" s="25">
        <v>7</v>
      </c>
      <c r="G535" s="25">
        <v>20</v>
      </c>
      <c r="H535" s="25">
        <v>0</v>
      </c>
      <c r="I535" s="25">
        <v>11</v>
      </c>
      <c r="J535" s="25">
        <v>6</v>
      </c>
      <c r="K535" s="25">
        <v>5</v>
      </c>
      <c r="L535" s="25">
        <v>1</v>
      </c>
      <c r="M535" s="25">
        <v>24</v>
      </c>
      <c r="N535" s="25">
        <v>4</v>
      </c>
      <c r="O535" s="25">
        <v>20</v>
      </c>
      <c r="P535" s="25">
        <v>1</v>
      </c>
      <c r="Q535" s="25">
        <v>22</v>
      </c>
      <c r="R535" s="25">
        <v>5</v>
      </c>
      <c r="S535" s="25">
        <v>17</v>
      </c>
      <c r="T535" s="25">
        <v>0</v>
      </c>
      <c r="U535" s="25">
        <v>54</v>
      </c>
      <c r="V535" s="25">
        <v>12</v>
      </c>
      <c r="W535" s="25">
        <v>42</v>
      </c>
      <c r="X535" s="25">
        <f>VLOOKUP(C535,'HERD Expenditures, 2007-2016'!$C$2:$N$630,8,FALSE)</f>
        <v>5709</v>
      </c>
      <c r="Y535" s="25">
        <f>VLOOKUP(C535,'HERD Expenditures, 2007-2016'!$C$2:$N$630,9,FALSE)</f>
        <v>1574</v>
      </c>
      <c r="Z535" s="25">
        <f>VLOOKUP(C535,'HERD Expenditures, 2007-2016'!$C$2:$N$630,10,FALSE)</f>
        <v>1446</v>
      </c>
      <c r="AA535" s="25">
        <f>VLOOKUP(C535,'HERD Expenditures, 2007-2016'!$C$2:$N$630,11,FALSE)</f>
        <v>1152</v>
      </c>
      <c r="AB535" s="25">
        <f>VLOOKUP(C535,'HERD Expenditures, 2007-2016'!$C$2:$N$630,12,FALSE)</f>
        <v>2171</v>
      </c>
      <c r="AC535" s="28">
        <f t="shared" si="11"/>
        <v>0.22222222222222224</v>
      </c>
      <c r="AD535" s="21">
        <v>421295</v>
      </c>
      <c r="AE535" s="21">
        <v>1503102</v>
      </c>
    </row>
    <row r="536" spans="1:31" hidden="1" x14ac:dyDescent="0.25">
      <c r="A536" s="25" t="s">
        <v>52</v>
      </c>
      <c r="B536" s="25" t="s">
        <v>5</v>
      </c>
      <c r="C536" s="25" t="s">
        <v>51</v>
      </c>
      <c r="D536" s="25" t="s">
        <v>938</v>
      </c>
      <c r="E536" s="25">
        <v>30</v>
      </c>
      <c r="F536" s="25">
        <v>5</v>
      </c>
      <c r="G536" s="25">
        <v>25</v>
      </c>
      <c r="H536" s="25">
        <v>0</v>
      </c>
      <c r="I536" s="25">
        <v>29</v>
      </c>
      <c r="J536" s="25">
        <v>5</v>
      </c>
      <c r="K536" s="25">
        <v>24</v>
      </c>
      <c r="L536" s="25">
        <v>1</v>
      </c>
      <c r="M536" s="25">
        <v>34</v>
      </c>
      <c r="N536" s="25">
        <v>6</v>
      </c>
      <c r="O536" s="25">
        <v>28</v>
      </c>
      <c r="P536" s="25">
        <v>1</v>
      </c>
      <c r="Q536" s="25">
        <v>33</v>
      </c>
      <c r="R536" s="25">
        <v>7</v>
      </c>
      <c r="S536" s="25">
        <v>26</v>
      </c>
      <c r="T536" s="25">
        <v>0</v>
      </c>
      <c r="U536" s="25">
        <v>23</v>
      </c>
      <c r="V536" s="25">
        <v>5</v>
      </c>
      <c r="W536" s="25">
        <v>18</v>
      </c>
      <c r="X536" s="25">
        <f>VLOOKUP(C536,'HERD Expenditures, 2007-2016'!$C$2:$N$630,8,FALSE)</f>
        <v>1382</v>
      </c>
      <c r="Y536" s="25">
        <f>VLOOKUP(C536,'HERD Expenditures, 2007-2016'!$C$2:$N$630,9,FALSE)</f>
        <v>1559</v>
      </c>
      <c r="Z536" s="25">
        <f>VLOOKUP(C536,'HERD Expenditures, 2007-2016'!$C$2:$N$630,10,FALSE)</f>
        <v>1512</v>
      </c>
      <c r="AA536" s="25">
        <f>VLOOKUP(C536,'HERD Expenditures, 2007-2016'!$C$2:$N$630,11,FALSE)</f>
        <v>1588</v>
      </c>
      <c r="AB536" s="25">
        <f>VLOOKUP(C536,'HERD Expenditures, 2007-2016'!$C$2:$N$630,12,FALSE)</f>
        <v>1808</v>
      </c>
      <c r="AC536" s="28">
        <f t="shared" si="11"/>
        <v>0.21739130434782605</v>
      </c>
      <c r="AD536" s="21">
        <v>8123112</v>
      </c>
      <c r="AE536" s="21">
        <v>7998994</v>
      </c>
    </row>
    <row r="537" spans="1:31" hidden="1" x14ac:dyDescent="0.25">
      <c r="A537" s="25" t="s">
        <v>23</v>
      </c>
      <c r="B537" s="25" t="s">
        <v>5</v>
      </c>
      <c r="C537" s="25" t="s">
        <v>109</v>
      </c>
      <c r="D537" s="25" t="s">
        <v>736</v>
      </c>
      <c r="E537" s="25">
        <v>41</v>
      </c>
      <c r="F537" s="25">
        <v>16</v>
      </c>
      <c r="G537" s="25">
        <v>25</v>
      </c>
      <c r="H537" s="25">
        <v>0</v>
      </c>
      <c r="I537" s="25">
        <v>65</v>
      </c>
      <c r="J537" s="25">
        <v>14</v>
      </c>
      <c r="K537" s="25">
        <v>51</v>
      </c>
      <c r="L537" s="25">
        <v>0</v>
      </c>
      <c r="M537" s="25">
        <v>50</v>
      </c>
      <c r="N537" s="25">
        <v>8</v>
      </c>
      <c r="O537" s="25">
        <v>42</v>
      </c>
      <c r="P537" s="25">
        <v>0</v>
      </c>
      <c r="Q537" s="25">
        <v>48</v>
      </c>
      <c r="R537" s="25">
        <v>14</v>
      </c>
      <c r="S537" s="25">
        <v>34</v>
      </c>
      <c r="T537" s="25">
        <v>0</v>
      </c>
      <c r="U537" s="25">
        <v>51</v>
      </c>
      <c r="V537" s="25">
        <v>11</v>
      </c>
      <c r="W537" s="25">
        <v>40</v>
      </c>
      <c r="X537" s="25">
        <f>VLOOKUP(C537,'HERD Expenditures, 2007-2016'!$C$2:$N$630,8,FALSE)</f>
        <v>1487</v>
      </c>
      <c r="Y537" s="25">
        <f>VLOOKUP(C537,'HERD Expenditures, 2007-2016'!$C$2:$N$630,9,FALSE)</f>
        <v>1321</v>
      </c>
      <c r="Z537" s="25">
        <f>VLOOKUP(C537,'HERD Expenditures, 2007-2016'!$C$2:$N$630,10,FALSE)</f>
        <v>1192</v>
      </c>
      <c r="AA537" s="25">
        <f>VLOOKUP(C537,'HERD Expenditures, 2007-2016'!$C$2:$N$630,11,FALSE)</f>
        <v>1367</v>
      </c>
      <c r="AB537" s="25">
        <f>VLOOKUP(C537,'HERD Expenditures, 2007-2016'!$C$2:$N$630,12,FALSE)</f>
        <v>1335</v>
      </c>
      <c r="AC537" s="28">
        <f t="shared" si="11"/>
        <v>0.21568627450980393</v>
      </c>
      <c r="AD537" s="21" t="e">
        <v>#N/A</v>
      </c>
      <c r="AE537" s="21">
        <v>7998994</v>
      </c>
    </row>
    <row r="538" spans="1:31" hidden="1" x14ac:dyDescent="0.25">
      <c r="A538" s="25" t="s">
        <v>27</v>
      </c>
      <c r="B538" s="25" t="s">
        <v>2</v>
      </c>
      <c r="C538" s="25" t="s">
        <v>104</v>
      </c>
      <c r="D538" s="25" t="s">
        <v>700</v>
      </c>
      <c r="E538" s="25">
        <v>44</v>
      </c>
      <c r="F538" s="25">
        <v>8</v>
      </c>
      <c r="G538" s="25">
        <v>36</v>
      </c>
      <c r="H538" s="25">
        <v>1</v>
      </c>
      <c r="I538" s="25">
        <v>44</v>
      </c>
      <c r="J538" s="25">
        <v>8</v>
      </c>
      <c r="K538" s="25">
        <v>36</v>
      </c>
      <c r="L538" s="25">
        <v>1</v>
      </c>
      <c r="M538" s="25">
        <v>30</v>
      </c>
      <c r="N538" s="25">
        <v>8</v>
      </c>
      <c r="O538" s="25">
        <v>22</v>
      </c>
      <c r="P538" s="25">
        <v>2</v>
      </c>
      <c r="Q538" s="25">
        <v>48</v>
      </c>
      <c r="R538" s="25">
        <v>10</v>
      </c>
      <c r="S538" s="25">
        <v>38</v>
      </c>
      <c r="T538" s="25">
        <v>1</v>
      </c>
      <c r="U538" s="25">
        <v>48</v>
      </c>
      <c r="V538" s="25">
        <v>10</v>
      </c>
      <c r="W538" s="25">
        <v>38</v>
      </c>
      <c r="X538" s="25">
        <f>VLOOKUP(C538,'HERD Expenditures, 2007-2016'!$C$2:$N$630,8,FALSE)</f>
        <v>1920</v>
      </c>
      <c r="Y538" s="25">
        <f>VLOOKUP(C538,'HERD Expenditures, 2007-2016'!$C$2:$N$630,9,FALSE)</f>
        <v>2357</v>
      </c>
      <c r="Z538" s="25">
        <f>VLOOKUP(C538,'HERD Expenditures, 2007-2016'!$C$2:$N$630,10,FALSE)</f>
        <v>2132</v>
      </c>
      <c r="AA538" s="25">
        <f>VLOOKUP(C538,'HERD Expenditures, 2007-2016'!$C$2:$N$630,11,FALSE)</f>
        <v>1722</v>
      </c>
      <c r="AB538" s="25">
        <f>VLOOKUP(C538,'HERD Expenditures, 2007-2016'!$C$2:$N$630,12,FALSE)</f>
        <v>1814</v>
      </c>
      <c r="AC538" s="28">
        <f t="shared" si="11"/>
        <v>0.20833333333333331</v>
      </c>
      <c r="AD538" s="21">
        <v>2563343</v>
      </c>
      <c r="AE538" s="21">
        <v>5306896</v>
      </c>
    </row>
    <row r="539" spans="1:31" hidden="1" x14ac:dyDescent="0.25">
      <c r="A539" s="25" t="s">
        <v>85</v>
      </c>
      <c r="B539" s="25" t="s">
        <v>5</v>
      </c>
      <c r="C539" s="25" t="s">
        <v>112</v>
      </c>
      <c r="D539" s="25" t="s">
        <v>928</v>
      </c>
      <c r="E539" s="25">
        <v>56</v>
      </c>
      <c r="F539" s="25">
        <v>6</v>
      </c>
      <c r="G539" s="25">
        <v>50</v>
      </c>
      <c r="H539" s="25">
        <v>14</v>
      </c>
      <c r="I539" s="25">
        <v>62</v>
      </c>
      <c r="J539" s="25">
        <v>6</v>
      </c>
      <c r="K539" s="25">
        <v>56</v>
      </c>
      <c r="L539" s="25">
        <v>5</v>
      </c>
      <c r="M539" s="25">
        <v>54</v>
      </c>
      <c r="N539" s="25">
        <v>11</v>
      </c>
      <c r="O539" s="25">
        <v>43</v>
      </c>
      <c r="P539" s="25">
        <v>2</v>
      </c>
      <c r="Q539" s="25">
        <v>42</v>
      </c>
      <c r="R539" s="25">
        <v>17</v>
      </c>
      <c r="S539" s="25">
        <v>25</v>
      </c>
      <c r="T539" s="25">
        <v>2</v>
      </c>
      <c r="U539" s="25">
        <v>53</v>
      </c>
      <c r="V539" s="25">
        <v>11</v>
      </c>
      <c r="W539" s="25">
        <v>42</v>
      </c>
      <c r="X539" s="25">
        <f>VLOOKUP(C539,'HERD Expenditures, 2007-2016'!$C$2:$N$630,8,FALSE)</f>
        <v>2225</v>
      </c>
      <c r="Y539" s="25">
        <f>VLOOKUP(C539,'HERD Expenditures, 2007-2016'!$C$2:$N$630,9,FALSE)</f>
        <v>1658</v>
      </c>
      <c r="Z539" s="25">
        <f>VLOOKUP(C539,'HERD Expenditures, 2007-2016'!$C$2:$N$630,10,FALSE)</f>
        <v>1549</v>
      </c>
      <c r="AA539" s="25">
        <f>VLOOKUP(C539,'HERD Expenditures, 2007-2016'!$C$2:$N$630,11,FALSE)</f>
        <v>1356</v>
      </c>
      <c r="AB539" s="25">
        <f>VLOOKUP(C539,'HERD Expenditures, 2007-2016'!$C$2:$N$630,12,FALSE)</f>
        <v>1496</v>
      </c>
      <c r="AC539" s="28">
        <f t="shared" si="11"/>
        <v>0.20754716981132074</v>
      </c>
      <c r="AD539" s="21">
        <v>1239334</v>
      </c>
      <c r="AE539" s="21">
        <v>14325377</v>
      </c>
    </row>
    <row r="540" spans="1:31" hidden="1" x14ac:dyDescent="0.25">
      <c r="A540" s="25" t="s">
        <v>328</v>
      </c>
      <c r="B540" s="25" t="s">
        <v>5</v>
      </c>
      <c r="C540" s="25" t="s">
        <v>327</v>
      </c>
      <c r="D540" s="25" t="s">
        <v>815</v>
      </c>
      <c r="E540" s="25">
        <v>1181</v>
      </c>
      <c r="F540" s="25">
        <v>178</v>
      </c>
      <c r="G540" s="25">
        <v>1003</v>
      </c>
      <c r="H540" s="25">
        <v>52</v>
      </c>
      <c r="I540" s="25">
        <v>1063</v>
      </c>
      <c r="J540" s="25">
        <v>169</v>
      </c>
      <c r="K540" s="25">
        <v>894</v>
      </c>
      <c r="L540" s="25">
        <v>49</v>
      </c>
      <c r="M540" s="25">
        <v>187</v>
      </c>
      <c r="N540" s="25">
        <v>165</v>
      </c>
      <c r="O540" s="25">
        <v>22</v>
      </c>
      <c r="P540" s="25">
        <v>22</v>
      </c>
      <c r="Q540" s="25">
        <v>1009</v>
      </c>
      <c r="R540" s="25">
        <v>165</v>
      </c>
      <c r="S540" s="25">
        <v>844</v>
      </c>
      <c r="T540" s="25">
        <v>18</v>
      </c>
      <c r="U540" s="25">
        <v>248</v>
      </c>
      <c r="V540" s="25">
        <v>208</v>
      </c>
      <c r="W540" s="25">
        <v>40</v>
      </c>
      <c r="X540" s="25">
        <f>VLOOKUP(C540,'HERD Expenditures, 2007-2016'!$C$2:$N$630,8,FALSE)</f>
        <v>80149</v>
      </c>
      <c r="Y540" s="25">
        <f>VLOOKUP(C540,'HERD Expenditures, 2007-2016'!$C$2:$N$630,9,FALSE)</f>
        <v>68942</v>
      </c>
      <c r="Z540" s="25">
        <f>VLOOKUP(C540,'HERD Expenditures, 2007-2016'!$C$2:$N$630,10,FALSE)</f>
        <v>67595</v>
      </c>
      <c r="AA540" s="25">
        <f>VLOOKUP(C540,'HERD Expenditures, 2007-2016'!$C$2:$N$630,11,FALSE)</f>
        <v>64384</v>
      </c>
      <c r="AB540" s="25">
        <f>VLOOKUP(C540,'HERD Expenditures, 2007-2016'!$C$2:$N$630,12,FALSE)</f>
        <v>70275</v>
      </c>
      <c r="AC540" s="45">
        <f>W540/V540</f>
        <v>0.19230769230769232</v>
      </c>
      <c r="AD540" s="21">
        <v>2563343</v>
      </c>
      <c r="AE540" s="21">
        <v>5306896</v>
      </c>
    </row>
    <row r="541" spans="1:31" hidden="1" x14ac:dyDescent="0.25">
      <c r="A541" s="25" t="s">
        <v>68</v>
      </c>
      <c r="B541" s="25" t="s">
        <v>2</v>
      </c>
      <c r="C541" s="25" t="s">
        <v>67</v>
      </c>
      <c r="D541" s="25" t="s">
        <v>937</v>
      </c>
      <c r="E541" s="25">
        <v>101</v>
      </c>
      <c r="F541" s="25">
        <v>12</v>
      </c>
      <c r="G541" s="25">
        <v>89</v>
      </c>
      <c r="H541" s="25">
        <v>5</v>
      </c>
      <c r="I541" s="25">
        <v>79</v>
      </c>
      <c r="J541" s="25">
        <v>14</v>
      </c>
      <c r="K541" s="25">
        <v>65</v>
      </c>
      <c r="L541" s="25">
        <v>6</v>
      </c>
      <c r="M541" s="25">
        <v>62</v>
      </c>
      <c r="N541" s="25">
        <v>12</v>
      </c>
      <c r="O541" s="25">
        <v>50</v>
      </c>
      <c r="P541" s="25">
        <v>6</v>
      </c>
      <c r="Q541" s="25">
        <v>50</v>
      </c>
      <c r="R541" s="25">
        <v>7</v>
      </c>
      <c r="S541" s="25">
        <v>43</v>
      </c>
      <c r="T541" s="25">
        <v>4</v>
      </c>
      <c r="U541" s="25">
        <v>33</v>
      </c>
      <c r="V541" s="25">
        <v>6</v>
      </c>
      <c r="W541" s="25">
        <v>27</v>
      </c>
      <c r="X541" s="25">
        <f>VLOOKUP(C541,'HERD Expenditures, 2007-2016'!$C$2:$N$630,8,FALSE)</f>
        <v>7225</v>
      </c>
      <c r="Y541" s="25">
        <f>VLOOKUP(C541,'HERD Expenditures, 2007-2016'!$C$2:$N$630,9,FALSE)</f>
        <v>4186</v>
      </c>
      <c r="Z541" s="25">
        <f>VLOOKUP(C541,'HERD Expenditures, 2007-2016'!$C$2:$N$630,10,FALSE)</f>
        <v>3253</v>
      </c>
      <c r="AA541" s="25">
        <f>VLOOKUP(C541,'HERD Expenditures, 2007-2016'!$C$2:$N$630,11,FALSE)</f>
        <v>1721</v>
      </c>
      <c r="AB541" s="25">
        <f>VLOOKUP(C541,'HERD Expenditures, 2007-2016'!$C$2:$N$630,12,FALSE)</f>
        <v>776</v>
      </c>
      <c r="AC541" s="28">
        <f>(AB541/U541)/(AB541/V541)</f>
        <v>0.1818181818181818</v>
      </c>
      <c r="AD541" s="21">
        <v>34473</v>
      </c>
      <c r="AE541" s="21">
        <v>2660503</v>
      </c>
    </row>
    <row r="542" spans="1:31" hidden="1" x14ac:dyDescent="0.25">
      <c r="A542" s="25" t="s">
        <v>63</v>
      </c>
      <c r="B542" s="25" t="s">
        <v>5</v>
      </c>
      <c r="C542" s="25" t="s">
        <v>265</v>
      </c>
      <c r="D542" s="25" t="s">
        <v>831</v>
      </c>
      <c r="E542" s="25">
        <v>143</v>
      </c>
      <c r="F542" s="25">
        <v>96</v>
      </c>
      <c r="G542" s="25">
        <v>47</v>
      </c>
      <c r="H542" s="25">
        <v>0</v>
      </c>
      <c r="I542" s="25">
        <v>145</v>
      </c>
      <c r="J542" s="25">
        <v>106</v>
      </c>
      <c r="K542" s="25">
        <v>39</v>
      </c>
      <c r="L542" s="25">
        <v>0</v>
      </c>
      <c r="M542" s="25">
        <v>151</v>
      </c>
      <c r="N542" s="25">
        <v>89</v>
      </c>
      <c r="O542" s="25">
        <v>62</v>
      </c>
      <c r="P542" s="25">
        <v>0</v>
      </c>
      <c r="Q542" s="25">
        <v>166</v>
      </c>
      <c r="R542" s="25">
        <v>134</v>
      </c>
      <c r="S542" s="25">
        <v>32</v>
      </c>
      <c r="T542" s="25">
        <v>0</v>
      </c>
      <c r="U542" s="25">
        <v>156</v>
      </c>
      <c r="V542" s="25">
        <v>133</v>
      </c>
      <c r="W542" s="25">
        <v>23</v>
      </c>
      <c r="X542" s="25">
        <f>VLOOKUP(C542,'HERD Expenditures, 2007-2016'!$C$2:$N$630,8,FALSE)</f>
        <v>1330</v>
      </c>
      <c r="Y542" s="25">
        <f>VLOOKUP(C542,'HERD Expenditures, 2007-2016'!$C$2:$N$630,9,FALSE)</f>
        <v>1426</v>
      </c>
      <c r="Z542" s="25">
        <f>VLOOKUP(C542,'HERD Expenditures, 2007-2016'!$C$2:$N$630,10,FALSE)</f>
        <v>1691</v>
      </c>
      <c r="AA542" s="25">
        <f>VLOOKUP(C542,'HERD Expenditures, 2007-2016'!$C$2:$N$630,11,FALSE)</f>
        <v>1672</v>
      </c>
      <c r="AB542" s="25">
        <f>VLOOKUP(C542,'HERD Expenditures, 2007-2016'!$C$2:$N$630,12,FALSE)</f>
        <v>1265</v>
      </c>
      <c r="AC542" s="45">
        <f>W542/V542</f>
        <v>0.17293233082706766</v>
      </c>
      <c r="AD542" s="21">
        <v>216677</v>
      </c>
      <c r="AE542" s="21">
        <v>926391</v>
      </c>
    </row>
    <row r="543" spans="1:31" hidden="1" x14ac:dyDescent="0.25">
      <c r="A543" s="25" t="s">
        <v>27</v>
      </c>
      <c r="B543" s="25" t="s">
        <v>2</v>
      </c>
      <c r="C543" s="25" t="s">
        <v>118</v>
      </c>
      <c r="D543" s="25" t="s">
        <v>700</v>
      </c>
      <c r="E543" s="25">
        <v>69</v>
      </c>
      <c r="F543" s="25">
        <v>16</v>
      </c>
      <c r="G543" s="25">
        <v>53</v>
      </c>
      <c r="H543" s="25">
        <v>0</v>
      </c>
      <c r="I543" s="25">
        <v>50</v>
      </c>
      <c r="J543" s="25">
        <v>11</v>
      </c>
      <c r="K543" s="25">
        <v>39</v>
      </c>
      <c r="L543" s="25">
        <v>2</v>
      </c>
      <c r="M543" s="25">
        <v>55</v>
      </c>
      <c r="N543" s="25">
        <v>8</v>
      </c>
      <c r="O543" s="25">
        <v>47</v>
      </c>
      <c r="P543" s="25">
        <v>0</v>
      </c>
      <c r="Q543" s="25">
        <v>51</v>
      </c>
      <c r="R543" s="25">
        <v>8</v>
      </c>
      <c r="S543" s="25">
        <v>43</v>
      </c>
      <c r="T543" s="25">
        <v>0</v>
      </c>
      <c r="U543" s="25">
        <v>56</v>
      </c>
      <c r="V543" s="25">
        <v>9</v>
      </c>
      <c r="W543" s="25">
        <v>47</v>
      </c>
      <c r="X543" s="25">
        <f>VLOOKUP(C543,'HERD Expenditures, 2007-2016'!$C$2:$N$630,8,FALSE)</f>
        <v>1592</v>
      </c>
      <c r="Y543" s="25">
        <f>VLOOKUP(C543,'HERD Expenditures, 2007-2016'!$C$2:$N$630,9,FALSE)</f>
        <v>1634</v>
      </c>
      <c r="Z543" s="25">
        <f>VLOOKUP(C543,'HERD Expenditures, 2007-2016'!$C$2:$N$630,10,FALSE)</f>
        <v>2177</v>
      </c>
      <c r="AA543" s="25">
        <f>VLOOKUP(C543,'HERD Expenditures, 2007-2016'!$C$2:$N$630,11,FALSE)</f>
        <v>1544</v>
      </c>
      <c r="AB543" s="25">
        <f>VLOOKUP(C543,'HERD Expenditures, 2007-2016'!$C$2:$N$630,12,FALSE)</f>
        <v>2008</v>
      </c>
      <c r="AC543" s="28">
        <f t="shared" ref="AC543:AC549" si="12">(AB543/U543)/(AB543/V543)</f>
        <v>0.1607142857142857</v>
      </c>
      <c r="AD543" s="21" t="e">
        <v>#N/A</v>
      </c>
      <c r="AE543" s="21">
        <v>267999</v>
      </c>
    </row>
    <row r="544" spans="1:31" hidden="1" x14ac:dyDescent="0.25">
      <c r="A544" s="25" t="s">
        <v>76</v>
      </c>
      <c r="B544" s="25" t="s">
        <v>2</v>
      </c>
      <c r="C544" s="25" t="s">
        <v>75</v>
      </c>
      <c r="D544" s="25" t="s">
        <v>773</v>
      </c>
      <c r="E544" s="25">
        <v>48</v>
      </c>
      <c r="F544" s="25">
        <v>5</v>
      </c>
      <c r="G544" s="25">
        <v>43</v>
      </c>
      <c r="H544" s="25">
        <v>0</v>
      </c>
      <c r="I544" s="25">
        <v>34</v>
      </c>
      <c r="J544" s="25">
        <v>9</v>
      </c>
      <c r="K544" s="25">
        <v>25</v>
      </c>
      <c r="L544" s="25">
        <v>0</v>
      </c>
      <c r="M544" s="25">
        <v>34</v>
      </c>
      <c r="N544" s="25">
        <v>9</v>
      </c>
      <c r="O544" s="25">
        <v>25</v>
      </c>
      <c r="P544" s="25">
        <v>0</v>
      </c>
      <c r="Q544" s="25">
        <v>17</v>
      </c>
      <c r="R544" s="25">
        <v>5</v>
      </c>
      <c r="S544" s="25">
        <v>12</v>
      </c>
      <c r="T544" s="25">
        <v>0</v>
      </c>
      <c r="U544" s="25">
        <v>38</v>
      </c>
      <c r="V544" s="25">
        <v>6</v>
      </c>
      <c r="W544" s="25">
        <v>32</v>
      </c>
      <c r="X544" s="25">
        <f>VLOOKUP(C544,'HERD Expenditures, 2007-2016'!$C$2:$N$630,8,FALSE)</f>
        <v>1415</v>
      </c>
      <c r="Y544" s="25">
        <f>VLOOKUP(C544,'HERD Expenditures, 2007-2016'!$C$2:$N$630,9,FALSE)</f>
        <v>1612</v>
      </c>
      <c r="Z544" s="25">
        <f>VLOOKUP(C544,'HERD Expenditures, 2007-2016'!$C$2:$N$630,10,FALSE)</f>
        <v>1399</v>
      </c>
      <c r="AA544" s="25">
        <f>VLOOKUP(C544,'HERD Expenditures, 2007-2016'!$C$2:$N$630,11,FALSE)</f>
        <v>1186</v>
      </c>
      <c r="AB544" s="25">
        <f>VLOOKUP(C544,'HERD Expenditures, 2007-2016'!$C$2:$N$630,12,FALSE)</f>
        <v>1142</v>
      </c>
      <c r="AC544" s="28">
        <f t="shared" si="12"/>
        <v>0.15789473684210525</v>
      </c>
      <c r="AD544" s="21">
        <v>2421578</v>
      </c>
      <c r="AE544" s="21">
        <v>3167329</v>
      </c>
    </row>
    <row r="545" spans="1:31" hidden="1" x14ac:dyDescent="0.25">
      <c r="A545" s="25" t="s">
        <v>101</v>
      </c>
      <c r="B545" s="25" t="s">
        <v>2</v>
      </c>
      <c r="C545" s="25" t="s">
        <v>100</v>
      </c>
      <c r="D545" s="25" t="s">
        <v>934</v>
      </c>
      <c r="E545" s="25">
        <v>376</v>
      </c>
      <c r="F545" s="25">
        <v>79</v>
      </c>
      <c r="G545" s="25">
        <v>297</v>
      </c>
      <c r="H545" s="25">
        <v>21</v>
      </c>
      <c r="I545" s="25">
        <v>93</v>
      </c>
      <c r="J545" s="25">
        <v>72</v>
      </c>
      <c r="K545" s="25">
        <v>21</v>
      </c>
      <c r="L545" s="25">
        <v>3</v>
      </c>
      <c r="M545" s="25">
        <v>93</v>
      </c>
      <c r="N545" s="25">
        <v>72</v>
      </c>
      <c r="O545" s="25">
        <v>21</v>
      </c>
      <c r="P545" s="25">
        <v>3</v>
      </c>
      <c r="Q545" s="25">
        <v>64</v>
      </c>
      <c r="R545" s="25">
        <v>7</v>
      </c>
      <c r="S545" s="25">
        <v>57</v>
      </c>
      <c r="T545" s="25">
        <v>4</v>
      </c>
      <c r="U545" s="25">
        <v>47</v>
      </c>
      <c r="V545" s="25">
        <v>7</v>
      </c>
      <c r="W545" s="25">
        <v>40</v>
      </c>
      <c r="X545" s="25">
        <f>VLOOKUP(C545,'HERD Expenditures, 2007-2016'!$C$2:$N$630,8,FALSE)</f>
        <v>15991</v>
      </c>
      <c r="Y545" s="25">
        <f>VLOOKUP(C545,'HERD Expenditures, 2007-2016'!$C$2:$N$630,9,FALSE)</f>
        <v>21150</v>
      </c>
      <c r="Z545" s="25">
        <f>VLOOKUP(C545,'HERD Expenditures, 2007-2016'!$C$2:$N$630,10,FALSE)</f>
        <v>24945</v>
      </c>
      <c r="AA545" s="25">
        <f>VLOOKUP(C545,'HERD Expenditures, 2007-2016'!$C$2:$N$630,11,FALSE)</f>
        <v>20740</v>
      </c>
      <c r="AB545" s="25">
        <f>VLOOKUP(C545,'HERD Expenditures, 2007-2016'!$C$2:$N$630,12,FALSE)</f>
        <v>16535</v>
      </c>
      <c r="AC545" s="28">
        <f t="shared" si="12"/>
        <v>0.14893617021276595</v>
      </c>
      <c r="AD545" s="21">
        <v>2563343</v>
      </c>
      <c r="AE545" s="21">
        <v>5306896</v>
      </c>
    </row>
    <row r="546" spans="1:31" hidden="1" x14ac:dyDescent="0.25">
      <c r="A546" s="25" t="s">
        <v>27</v>
      </c>
      <c r="B546" s="25" t="s">
        <v>2</v>
      </c>
      <c r="C546" s="25" t="s">
        <v>59</v>
      </c>
      <c r="D546" s="25" t="s">
        <v>711</v>
      </c>
      <c r="E546" s="25">
        <v>256</v>
      </c>
      <c r="F546" s="25">
        <v>6</v>
      </c>
      <c r="G546" s="25">
        <v>250</v>
      </c>
      <c r="H546" s="25">
        <v>20</v>
      </c>
      <c r="I546" s="25">
        <v>245</v>
      </c>
      <c r="J546" s="25">
        <v>5</v>
      </c>
      <c r="K546" s="25">
        <v>240</v>
      </c>
      <c r="L546" s="25">
        <v>19</v>
      </c>
      <c r="M546" s="25">
        <v>25</v>
      </c>
      <c r="N546" s="25">
        <v>5</v>
      </c>
      <c r="O546" s="25">
        <v>20</v>
      </c>
      <c r="P546" s="25">
        <v>10</v>
      </c>
      <c r="Q546" s="25">
        <v>25</v>
      </c>
      <c r="R546" s="25">
        <v>5</v>
      </c>
      <c r="S546" s="25">
        <v>20</v>
      </c>
      <c r="T546" s="25">
        <v>10</v>
      </c>
      <c r="U546" s="25">
        <v>29</v>
      </c>
      <c r="V546" s="25">
        <v>4</v>
      </c>
      <c r="W546" s="25">
        <v>25</v>
      </c>
      <c r="X546" s="25">
        <f>VLOOKUP(C546,'HERD Expenditures, 2007-2016'!$C$2:$N$630,8,FALSE)</f>
        <v>4482</v>
      </c>
      <c r="Y546" s="25">
        <f>VLOOKUP(C546,'HERD Expenditures, 2007-2016'!$C$2:$N$630,9,FALSE)</f>
        <v>4508</v>
      </c>
      <c r="Z546" s="25">
        <f>VLOOKUP(C546,'HERD Expenditures, 2007-2016'!$C$2:$N$630,10,FALSE)</f>
        <v>2154</v>
      </c>
      <c r="AA546" s="25">
        <f>VLOOKUP(C546,'HERD Expenditures, 2007-2016'!$C$2:$N$630,11,FALSE)</f>
        <v>2305</v>
      </c>
      <c r="AB546" s="25">
        <f>VLOOKUP(C546,'HERD Expenditures, 2007-2016'!$C$2:$N$630,12,FALSE)</f>
        <v>2400</v>
      </c>
      <c r="AC546" s="28">
        <f t="shared" si="12"/>
        <v>0.13793103448275862</v>
      </c>
      <c r="AD546" s="21">
        <v>102909</v>
      </c>
      <c r="AE546" s="21">
        <v>1503102</v>
      </c>
    </row>
    <row r="547" spans="1:31" hidden="1" x14ac:dyDescent="0.25">
      <c r="A547" s="25" t="s">
        <v>23</v>
      </c>
      <c r="B547" s="25" t="s">
        <v>5</v>
      </c>
      <c r="C547" s="25" t="s">
        <v>65</v>
      </c>
      <c r="D547" s="25" t="s">
        <v>716</v>
      </c>
      <c r="E547" s="25">
        <v>21</v>
      </c>
      <c r="F547" s="25">
        <v>2</v>
      </c>
      <c r="G547" s="25">
        <v>19</v>
      </c>
      <c r="H547" s="25">
        <v>0</v>
      </c>
      <c r="I547" s="25">
        <v>18</v>
      </c>
      <c r="J547" s="25">
        <v>1</v>
      </c>
      <c r="K547" s="25">
        <v>17</v>
      </c>
      <c r="L547" s="25">
        <v>0</v>
      </c>
      <c r="M547" s="25">
        <v>23</v>
      </c>
      <c r="N547" s="25">
        <v>2</v>
      </c>
      <c r="O547" s="25">
        <v>21</v>
      </c>
      <c r="P547" s="25">
        <v>0</v>
      </c>
      <c r="Q547" s="25">
        <v>32</v>
      </c>
      <c r="R547" s="25">
        <v>4</v>
      </c>
      <c r="S547" s="25">
        <v>28</v>
      </c>
      <c r="T547" s="25">
        <v>2</v>
      </c>
      <c r="U547" s="25">
        <v>32</v>
      </c>
      <c r="V547" s="25">
        <v>4</v>
      </c>
      <c r="W547" s="25">
        <v>28</v>
      </c>
      <c r="X547" s="25">
        <f>VLOOKUP(C547,'HERD Expenditures, 2007-2016'!$C$2:$N$630,8,FALSE)</f>
        <v>1817</v>
      </c>
      <c r="Y547" s="25">
        <f>VLOOKUP(C547,'HERD Expenditures, 2007-2016'!$C$2:$N$630,9,FALSE)</f>
        <v>1210</v>
      </c>
      <c r="Z547" s="25">
        <f>VLOOKUP(C547,'HERD Expenditures, 2007-2016'!$C$2:$N$630,10,FALSE)</f>
        <v>1088</v>
      </c>
      <c r="AA547" s="25">
        <f>VLOOKUP(C547,'HERD Expenditures, 2007-2016'!$C$2:$N$630,11,FALSE)</f>
        <v>1782</v>
      </c>
      <c r="AB547" s="25">
        <f>VLOOKUP(C547,'HERD Expenditures, 2007-2016'!$C$2:$N$630,12,FALSE)</f>
        <v>1655</v>
      </c>
      <c r="AC547" s="28">
        <f t="shared" si="12"/>
        <v>0.125</v>
      </c>
      <c r="AD547" s="21">
        <v>236587</v>
      </c>
      <c r="AE547" s="21">
        <v>5306896</v>
      </c>
    </row>
    <row r="548" spans="1:31" hidden="1" x14ac:dyDescent="0.25">
      <c r="A548" s="25" t="s">
        <v>32</v>
      </c>
      <c r="B548" s="25" t="s">
        <v>2</v>
      </c>
      <c r="C548" s="25" t="s">
        <v>86</v>
      </c>
      <c r="D548" s="25" t="s">
        <v>868</v>
      </c>
      <c r="E548" s="25">
        <v>47</v>
      </c>
      <c r="F548" s="25">
        <v>5</v>
      </c>
      <c r="G548" s="25">
        <v>42</v>
      </c>
      <c r="H548" s="25">
        <v>0</v>
      </c>
      <c r="I548" s="25">
        <v>49</v>
      </c>
      <c r="J548" s="25">
        <v>5</v>
      </c>
      <c r="K548" s="25">
        <v>44</v>
      </c>
      <c r="L548" s="25">
        <v>0</v>
      </c>
      <c r="M548" s="25">
        <v>45</v>
      </c>
      <c r="N548" s="25">
        <v>5</v>
      </c>
      <c r="O548" s="25">
        <v>40</v>
      </c>
      <c r="P548" s="25">
        <v>0</v>
      </c>
      <c r="Q548" s="25">
        <v>43</v>
      </c>
      <c r="R548" s="25">
        <v>5</v>
      </c>
      <c r="S548" s="25">
        <v>38</v>
      </c>
      <c r="T548" s="25">
        <v>0</v>
      </c>
      <c r="U548" s="25">
        <v>43</v>
      </c>
      <c r="V548" s="25">
        <v>5</v>
      </c>
      <c r="W548" s="25">
        <v>38</v>
      </c>
      <c r="X548" s="25">
        <f>VLOOKUP(C548,'HERD Expenditures, 2007-2016'!$C$2:$N$630,8,FALSE)</f>
        <v>2831</v>
      </c>
      <c r="Y548" s="25">
        <f>VLOOKUP(C548,'HERD Expenditures, 2007-2016'!$C$2:$N$630,9,FALSE)</f>
        <v>3010</v>
      </c>
      <c r="Z548" s="25">
        <f>VLOOKUP(C548,'HERD Expenditures, 2007-2016'!$C$2:$N$630,10,FALSE)</f>
        <v>2220</v>
      </c>
      <c r="AA548" s="25">
        <f>VLOOKUP(C548,'HERD Expenditures, 2007-2016'!$C$2:$N$630,11,FALSE)</f>
        <v>2176</v>
      </c>
      <c r="AB548" s="25">
        <f>VLOOKUP(C548,'HERD Expenditures, 2007-2016'!$C$2:$N$630,12,FALSE)</f>
        <v>2301</v>
      </c>
      <c r="AC548" s="28">
        <f t="shared" si="12"/>
        <v>0.11627906976744186</v>
      </c>
      <c r="AD548" s="21">
        <v>2045647</v>
      </c>
      <c r="AE548" s="21">
        <v>14325377</v>
      </c>
    </row>
    <row r="549" spans="1:31" hidden="1" x14ac:dyDescent="0.25">
      <c r="A549" s="25" t="s">
        <v>37</v>
      </c>
      <c r="B549" s="25" t="s">
        <v>2</v>
      </c>
      <c r="C549" s="25" t="s">
        <v>57</v>
      </c>
      <c r="D549" s="25" t="s">
        <v>709</v>
      </c>
      <c r="E549" s="25">
        <v>15</v>
      </c>
      <c r="F549" s="25">
        <v>7</v>
      </c>
      <c r="G549" s="25">
        <v>8</v>
      </c>
      <c r="H549" s="25">
        <v>3</v>
      </c>
      <c r="I549" s="25">
        <v>11</v>
      </c>
      <c r="J549" s="25">
        <v>4</v>
      </c>
      <c r="K549" s="25">
        <v>7</v>
      </c>
      <c r="L549" s="25">
        <v>1</v>
      </c>
      <c r="M549" s="25">
        <v>11</v>
      </c>
      <c r="N549" s="25">
        <v>4</v>
      </c>
      <c r="O549" s="25">
        <v>7</v>
      </c>
      <c r="P549" s="25">
        <v>2</v>
      </c>
      <c r="Q549" s="25">
        <v>16</v>
      </c>
      <c r="R549" s="25">
        <v>5</v>
      </c>
      <c r="S549" s="25">
        <v>11</v>
      </c>
      <c r="T549" s="25">
        <v>2</v>
      </c>
      <c r="U549" s="25">
        <v>28</v>
      </c>
      <c r="V549" s="25">
        <v>3</v>
      </c>
      <c r="W549" s="25">
        <v>25</v>
      </c>
      <c r="X549" s="25">
        <f>VLOOKUP(C549,'HERD Expenditures, 2007-2016'!$C$2:$N$630,8,FALSE)</f>
        <v>1898</v>
      </c>
      <c r="Y549" s="25">
        <f>VLOOKUP(C549,'HERD Expenditures, 2007-2016'!$C$2:$N$630,9,FALSE)</f>
        <v>2614</v>
      </c>
      <c r="Z549" s="25">
        <f>VLOOKUP(C549,'HERD Expenditures, 2007-2016'!$C$2:$N$630,10,FALSE)</f>
        <v>2209</v>
      </c>
      <c r="AA549" s="25">
        <f>VLOOKUP(C549,'HERD Expenditures, 2007-2016'!$C$2:$N$630,11,FALSE)</f>
        <v>2561</v>
      </c>
      <c r="AB549" s="25">
        <f>VLOOKUP(C549,'HERD Expenditures, 2007-2016'!$C$2:$N$630,12,FALSE)</f>
        <v>2458</v>
      </c>
      <c r="AC549" s="28">
        <f t="shared" si="12"/>
        <v>0.10714285714285715</v>
      </c>
      <c r="AD549" s="21">
        <v>107550</v>
      </c>
      <c r="AE549" s="21">
        <v>14325377</v>
      </c>
    </row>
    <row r="550" spans="1:31" hidden="1" x14ac:dyDescent="0.25">
      <c r="A550" s="25" t="s">
        <v>37</v>
      </c>
      <c r="B550" s="25" t="s">
        <v>2</v>
      </c>
      <c r="C550" s="25" t="s">
        <v>280</v>
      </c>
      <c r="D550" s="25" t="s">
        <v>709</v>
      </c>
      <c r="E550" s="25">
        <v>54</v>
      </c>
      <c r="F550" s="25">
        <v>37</v>
      </c>
      <c r="G550" s="25">
        <v>17</v>
      </c>
      <c r="H550" s="25">
        <v>3</v>
      </c>
      <c r="I550" s="25">
        <v>52</v>
      </c>
      <c r="J550" s="25">
        <v>42</v>
      </c>
      <c r="K550" s="25">
        <v>10</v>
      </c>
      <c r="L550" s="25">
        <v>2</v>
      </c>
      <c r="M550" s="25">
        <v>50</v>
      </c>
      <c r="N550" s="25">
        <v>37</v>
      </c>
      <c r="O550" s="25">
        <v>13</v>
      </c>
      <c r="P550" s="25">
        <v>1</v>
      </c>
      <c r="Q550" s="25">
        <v>108</v>
      </c>
      <c r="R550" s="25">
        <v>91</v>
      </c>
      <c r="S550" s="25">
        <v>17</v>
      </c>
      <c r="T550" s="25">
        <v>3</v>
      </c>
      <c r="U550" s="25">
        <v>173</v>
      </c>
      <c r="V550" s="25">
        <v>157</v>
      </c>
      <c r="W550" s="25">
        <v>16</v>
      </c>
      <c r="X550" s="25">
        <f>VLOOKUP(C550,'HERD Expenditures, 2007-2016'!$C$2:$N$630,8,FALSE)</f>
        <v>9837</v>
      </c>
      <c r="Y550" s="25">
        <f>VLOOKUP(C550,'HERD Expenditures, 2007-2016'!$C$2:$N$630,9,FALSE)</f>
        <v>9452</v>
      </c>
      <c r="Z550" s="25">
        <f>VLOOKUP(C550,'HERD Expenditures, 2007-2016'!$C$2:$N$630,10,FALSE)</f>
        <v>9143</v>
      </c>
      <c r="AA550" s="25">
        <f>VLOOKUP(C550,'HERD Expenditures, 2007-2016'!$C$2:$N$630,11,FALSE)</f>
        <v>11692</v>
      </c>
      <c r="AB550" s="25">
        <f>VLOOKUP(C550,'HERD Expenditures, 2007-2016'!$C$2:$N$630,12,FALSE)</f>
        <v>10867</v>
      </c>
      <c r="AC550" s="45">
        <f>W550/V550</f>
        <v>0.10191082802547771</v>
      </c>
      <c r="AD550" s="21" t="e">
        <v>#N/A</v>
      </c>
      <c r="AE550" s="21">
        <v>1579477</v>
      </c>
    </row>
    <row r="551" spans="1:31" hidden="1" x14ac:dyDescent="0.25">
      <c r="A551" s="25" t="s">
        <v>32</v>
      </c>
      <c r="B551" s="25" t="s">
        <v>5</v>
      </c>
      <c r="C551" s="25" t="s">
        <v>119</v>
      </c>
      <c r="D551" s="25" t="s">
        <v>940</v>
      </c>
      <c r="E551" s="25">
        <v>42</v>
      </c>
      <c r="F551" s="25">
        <v>2</v>
      </c>
      <c r="G551" s="25">
        <v>40</v>
      </c>
      <c r="H551" s="25">
        <v>0</v>
      </c>
      <c r="I551" s="25">
        <v>42</v>
      </c>
      <c r="J551" s="25">
        <v>2</v>
      </c>
      <c r="K551" s="25">
        <v>40</v>
      </c>
      <c r="L551" s="25">
        <v>0</v>
      </c>
      <c r="M551" s="25">
        <v>108</v>
      </c>
      <c r="N551" s="25">
        <v>3</v>
      </c>
      <c r="O551" s="25">
        <v>105</v>
      </c>
      <c r="P551" s="25">
        <v>0</v>
      </c>
      <c r="Q551" s="25">
        <v>73</v>
      </c>
      <c r="R551" s="25">
        <v>2</v>
      </c>
      <c r="S551" s="25">
        <v>71</v>
      </c>
      <c r="T551" s="25">
        <v>0</v>
      </c>
      <c r="U551" s="25">
        <v>56</v>
      </c>
      <c r="V551" s="25">
        <v>0</v>
      </c>
      <c r="W551" s="25">
        <v>56</v>
      </c>
      <c r="X551" s="25">
        <f>VLOOKUP(C551,'HERD Expenditures, 2007-2016'!$C$2:$N$630,8,FALSE)</f>
        <v>3344</v>
      </c>
      <c r="Y551" s="25">
        <f>VLOOKUP(C551,'HERD Expenditures, 2007-2016'!$C$2:$N$630,9,FALSE)</f>
        <v>3674</v>
      </c>
      <c r="Z551" s="25">
        <f>VLOOKUP(C551,'HERD Expenditures, 2007-2016'!$C$2:$N$630,10,FALSE)</f>
        <v>3441</v>
      </c>
      <c r="AA551" s="25">
        <f>VLOOKUP(C551,'HERD Expenditures, 2007-2016'!$C$2:$N$630,11,FALSE)</f>
        <v>2917</v>
      </c>
      <c r="AB551" s="25">
        <f>VLOOKUP(C551,'HERD Expenditures, 2007-2016'!$C$2:$N$630,12,FALSE)</f>
        <v>3742</v>
      </c>
      <c r="AD551" s="21">
        <v>8123112</v>
      </c>
      <c r="AE551" s="21">
        <v>7998994</v>
      </c>
    </row>
    <row r="552" spans="1:31" hidden="1" x14ac:dyDescent="0.25">
      <c r="A552" s="25" t="s">
        <v>10</v>
      </c>
      <c r="B552" s="25" t="s">
        <v>5</v>
      </c>
      <c r="C552" s="25" t="s">
        <v>9</v>
      </c>
      <c r="D552" s="25" t="s">
        <v>941</v>
      </c>
      <c r="E552" s="25">
        <v>199</v>
      </c>
      <c r="F552" s="25">
        <v>46</v>
      </c>
      <c r="G552" s="25">
        <v>153</v>
      </c>
      <c r="H552" s="25">
        <v>5</v>
      </c>
      <c r="I552" s="25">
        <v>0</v>
      </c>
      <c r="J552" s="25">
        <v>0</v>
      </c>
      <c r="K552" s="25">
        <v>0</v>
      </c>
      <c r="L552" s="25">
        <v>0</v>
      </c>
      <c r="M552" s="25">
        <v>2</v>
      </c>
      <c r="N552" s="25">
        <v>0</v>
      </c>
      <c r="O552" s="25">
        <v>2</v>
      </c>
      <c r="P552" s="25">
        <v>0</v>
      </c>
      <c r="Q552" s="25">
        <v>2</v>
      </c>
      <c r="R552" s="25">
        <v>0</v>
      </c>
      <c r="S552" s="25">
        <v>2</v>
      </c>
      <c r="T552" s="25">
        <v>0</v>
      </c>
      <c r="U552" s="25">
        <v>2</v>
      </c>
      <c r="V552" s="25">
        <v>0</v>
      </c>
      <c r="W552" s="25">
        <v>2</v>
      </c>
      <c r="X552" s="25">
        <f>VLOOKUP(C552,'HERD Expenditures, 2007-2016'!$C$2:$N$630,8,FALSE)</f>
        <v>1259</v>
      </c>
      <c r="Y552" s="25">
        <f>VLOOKUP(C552,'HERD Expenditures, 2007-2016'!$C$2:$N$630,9,FALSE)</f>
        <v>1279</v>
      </c>
      <c r="Z552" s="25">
        <f>VLOOKUP(C552,'HERD Expenditures, 2007-2016'!$C$2:$N$630,10,FALSE)</f>
        <v>1299</v>
      </c>
      <c r="AA552" s="25">
        <f>VLOOKUP(C552,'HERD Expenditures, 2007-2016'!$C$2:$N$630,11,FALSE)</f>
        <v>1320</v>
      </c>
      <c r="AB552" s="25">
        <f>VLOOKUP(C552,'HERD Expenditures, 2007-2016'!$C$2:$N$630,12,FALSE)</f>
        <v>1599</v>
      </c>
      <c r="AD552" s="21">
        <v>156091</v>
      </c>
      <c r="AE552" s="21">
        <v>2503532</v>
      </c>
    </row>
    <row r="553" spans="1:31" hidden="1" x14ac:dyDescent="0.25">
      <c r="A553" s="25" t="s">
        <v>6</v>
      </c>
      <c r="B553" s="25" t="s">
        <v>5</v>
      </c>
      <c r="C553" s="25" t="s">
        <v>4</v>
      </c>
      <c r="D553" s="25" t="s">
        <v>771</v>
      </c>
      <c r="E553" s="25">
        <v>197</v>
      </c>
      <c r="F553" s="25">
        <v>46</v>
      </c>
      <c r="G553" s="25">
        <v>151</v>
      </c>
      <c r="H553" s="25">
        <v>2</v>
      </c>
      <c r="I553" s="25">
        <v>0</v>
      </c>
      <c r="J553" s="25">
        <v>0</v>
      </c>
      <c r="K553" s="25">
        <v>0</v>
      </c>
      <c r="L553" s="25">
        <v>0</v>
      </c>
      <c r="M553" s="25">
        <v>0</v>
      </c>
      <c r="N553" s="25">
        <v>0</v>
      </c>
      <c r="O553" s="25">
        <v>0</v>
      </c>
      <c r="P553" s="25">
        <v>0</v>
      </c>
      <c r="Q553" s="25">
        <v>0</v>
      </c>
      <c r="R553" s="25">
        <v>0</v>
      </c>
      <c r="S553" s="25">
        <v>0</v>
      </c>
      <c r="T553" s="25">
        <v>0</v>
      </c>
      <c r="U553" s="25">
        <v>0</v>
      </c>
      <c r="V553" s="25">
        <v>0</v>
      </c>
      <c r="W553" s="25">
        <v>0</v>
      </c>
      <c r="X553" s="25">
        <f>VLOOKUP(C553,'HERD Expenditures, 2007-2016'!$C$2:$N$630,8,FALSE)</f>
        <v>2938</v>
      </c>
      <c r="Y553" s="25">
        <f>VLOOKUP(C553,'HERD Expenditures, 2007-2016'!$C$2:$N$630,9,FALSE)</f>
        <v>2700</v>
      </c>
      <c r="Z553" s="25">
        <f>VLOOKUP(C553,'HERD Expenditures, 2007-2016'!$C$2:$N$630,10,FALSE)</f>
        <v>2736</v>
      </c>
      <c r="AA553" s="25">
        <f>VLOOKUP(C553,'HERD Expenditures, 2007-2016'!$C$2:$N$630,11,FALSE)</f>
        <v>2653</v>
      </c>
      <c r="AB553" s="25">
        <f>VLOOKUP(C553,'HERD Expenditures, 2007-2016'!$C$2:$N$630,12,FALSE)</f>
        <v>3210</v>
      </c>
      <c r="AD553" s="21">
        <v>616068</v>
      </c>
      <c r="AE553" s="21">
        <v>425748</v>
      </c>
    </row>
    <row r="554" spans="1:31" x14ac:dyDescent="0.25">
      <c r="U554" s="21">
        <f>SUM(U3:U553)</f>
        <v>927448</v>
      </c>
      <c r="V554" s="21">
        <f>SUM(V3:V553)</f>
        <v>161895</v>
      </c>
      <c r="W554" s="21">
        <f>SUM(W3:W553)</f>
        <v>765553</v>
      </c>
      <c r="AD554" s="21" t="e">
        <v>#N/A</v>
      </c>
      <c r="AE554" s="21" t="e">
        <v>#N/A</v>
      </c>
    </row>
    <row r="555" spans="1:31" hidden="1" x14ac:dyDescent="0.25">
      <c r="V555" s="21">
        <f>V554/U554</f>
        <v>0.17455965186188335</v>
      </c>
      <c r="AD555" s="21" t="e">
        <v>#N/A</v>
      </c>
      <c r="AE555" s="21" t="e">
        <v>#N/A</v>
      </c>
    </row>
  </sheetData>
  <autoFilter ref="A2:AC555">
    <filterColumn colId="20">
      <top10 val="200" filterVal="824"/>
    </filterColumn>
    <sortState ref="A14:AC554">
      <sortCondition descending="1" ref="AC2:AC555"/>
    </sortState>
  </autoFilter>
  <mergeCells count="5">
    <mergeCell ref="M1:P1"/>
    <mergeCell ref="Q1:T1"/>
    <mergeCell ref="U1:W1"/>
    <mergeCell ref="E1:H1"/>
    <mergeCell ref="I1: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55" zoomScaleNormal="55" workbookViewId="0">
      <selection activeCell="F12" sqref="F12"/>
    </sheetView>
  </sheetViews>
  <sheetFormatPr defaultRowHeight="15" x14ac:dyDescent="0.25"/>
  <cols>
    <col min="1" max="1" width="20.85546875" bestFit="1" customWidth="1"/>
    <col min="2" max="2" width="10.85546875" bestFit="1" customWidth="1"/>
    <col min="10" max="10" width="22.7109375" customWidth="1"/>
  </cols>
  <sheetData>
    <row r="1" spans="1:12" x14ac:dyDescent="0.25">
      <c r="A1" t="s">
        <v>687</v>
      </c>
      <c r="B1" t="s">
        <v>942</v>
      </c>
      <c r="C1" t="s">
        <v>951</v>
      </c>
      <c r="D1" t="s">
        <v>952</v>
      </c>
      <c r="E1" t="s">
        <v>958</v>
      </c>
      <c r="F1" t="s">
        <v>966</v>
      </c>
      <c r="G1" t="s">
        <v>967</v>
      </c>
      <c r="H1" t="s">
        <v>953</v>
      </c>
      <c r="I1" t="s">
        <v>959</v>
      </c>
      <c r="J1" t="s">
        <v>971</v>
      </c>
    </row>
    <row r="2" spans="1:12" ht="18.75" x14ac:dyDescent="0.3">
      <c r="A2" s="29" t="s">
        <v>27</v>
      </c>
      <c r="B2" s="30">
        <v>8865421</v>
      </c>
      <c r="C2" s="30">
        <v>98512</v>
      </c>
      <c r="D2" s="30">
        <v>17636</v>
      </c>
      <c r="E2" s="32">
        <f t="shared" ref="E2:E33" si="0">D2/C2</f>
        <v>0.17902387526392724</v>
      </c>
      <c r="F2" s="43">
        <f t="shared" ref="F2:F33" si="1">B2/D2</f>
        <v>502.68887502835111</v>
      </c>
      <c r="G2" s="43">
        <f t="shared" ref="G2:G33" si="2">B2/C2</f>
        <v>89.993310459639432</v>
      </c>
      <c r="H2">
        <f t="shared" ref="H2:H33" si="3">(B2/C2)/(B2/D2)</f>
        <v>0.17902387526392724</v>
      </c>
      <c r="I2">
        <v>14325377</v>
      </c>
      <c r="J2">
        <f t="shared" ref="J2:J33" si="4">(C2-D2)/D2</f>
        <v>4.5858471308686779</v>
      </c>
      <c r="L2" s="46"/>
    </row>
    <row r="3" spans="1:12" ht="18.75" x14ac:dyDescent="0.3">
      <c r="A3" s="47" t="s">
        <v>32</v>
      </c>
      <c r="B3" s="30">
        <v>5226339</v>
      </c>
      <c r="C3" s="30">
        <v>64628</v>
      </c>
      <c r="D3" s="30">
        <v>10739</v>
      </c>
      <c r="E3" s="32">
        <f t="shared" si="0"/>
        <v>0.16616636751872255</v>
      </c>
      <c r="F3" s="43">
        <f t="shared" si="1"/>
        <v>486.66905670919078</v>
      </c>
      <c r="G3" s="43">
        <f t="shared" si="2"/>
        <v>80.868029337129414</v>
      </c>
      <c r="H3">
        <f t="shared" si="3"/>
        <v>0.16616636751872255</v>
      </c>
      <c r="I3">
        <v>10239710</v>
      </c>
      <c r="J3">
        <f t="shared" si="4"/>
        <v>5.0180649967408515</v>
      </c>
      <c r="L3" s="46"/>
    </row>
    <row r="4" spans="1:12" x14ac:dyDescent="0.25">
      <c r="A4" s="47" t="s">
        <v>23</v>
      </c>
      <c r="B4" s="30">
        <v>5780666</v>
      </c>
      <c r="C4" s="30">
        <v>60152</v>
      </c>
      <c r="D4" s="30">
        <v>11149</v>
      </c>
      <c r="E4" s="32">
        <f t="shared" si="0"/>
        <v>0.18534712062774306</v>
      </c>
      <c r="F4" s="43">
        <f t="shared" si="1"/>
        <v>518.49188268006094</v>
      </c>
      <c r="G4" s="43">
        <f t="shared" si="2"/>
        <v>96.100977523606858</v>
      </c>
      <c r="H4">
        <f t="shared" si="3"/>
        <v>0.18534712062774306</v>
      </c>
      <c r="I4">
        <v>7998994</v>
      </c>
      <c r="J4">
        <f t="shared" si="4"/>
        <v>4.3952820880796484</v>
      </c>
    </row>
    <row r="5" spans="1:12" x14ac:dyDescent="0.25">
      <c r="A5" s="47" t="s">
        <v>37</v>
      </c>
      <c r="B5" s="30">
        <v>3942893</v>
      </c>
      <c r="C5" s="30">
        <v>51297</v>
      </c>
      <c r="D5" s="30">
        <v>9193</v>
      </c>
      <c r="E5" s="32">
        <f t="shared" si="0"/>
        <v>0.17921125991773398</v>
      </c>
      <c r="F5" s="43">
        <f t="shared" si="1"/>
        <v>428.90166430980094</v>
      </c>
      <c r="G5" s="43">
        <f t="shared" si="2"/>
        <v>76.864007641772417</v>
      </c>
      <c r="H5">
        <f t="shared" si="3"/>
        <v>0.17921125991773396</v>
      </c>
      <c r="I5">
        <v>5306896</v>
      </c>
      <c r="J5">
        <f t="shared" si="4"/>
        <v>4.5800065267051018</v>
      </c>
    </row>
    <row r="6" spans="1:12" x14ac:dyDescent="0.25">
      <c r="A6" s="29" t="s">
        <v>42</v>
      </c>
      <c r="B6" s="30">
        <v>3783997</v>
      </c>
      <c r="C6" s="30">
        <v>41685</v>
      </c>
      <c r="D6" s="30">
        <v>6223</v>
      </c>
      <c r="E6" s="32">
        <f t="shared" si="0"/>
        <v>0.1492863140218304</v>
      </c>
      <c r="F6" s="43">
        <f t="shared" si="1"/>
        <v>608.06636670416196</v>
      </c>
      <c r="G6" s="43">
        <f t="shared" si="2"/>
        <v>90.775986565910998</v>
      </c>
      <c r="H6">
        <f t="shared" si="3"/>
        <v>0.1492863140218304</v>
      </c>
      <c r="I6">
        <v>3167329</v>
      </c>
      <c r="J6">
        <f t="shared" si="4"/>
        <v>5.6985376827896514</v>
      </c>
    </row>
    <row r="7" spans="1:12" x14ac:dyDescent="0.25">
      <c r="A7" s="29" t="s">
        <v>151</v>
      </c>
      <c r="B7" s="30">
        <v>3799639</v>
      </c>
      <c r="C7" s="30">
        <v>41668</v>
      </c>
      <c r="D7" s="30">
        <v>6007</v>
      </c>
      <c r="E7" s="32">
        <f t="shared" si="0"/>
        <v>0.1441633867716233</v>
      </c>
      <c r="F7" s="43">
        <f t="shared" si="1"/>
        <v>632.53520892292329</v>
      </c>
      <c r="G7" s="43">
        <f t="shared" si="2"/>
        <v>91.18841797062494</v>
      </c>
      <c r="H7">
        <f t="shared" si="3"/>
        <v>0.1441633867716233</v>
      </c>
      <c r="I7">
        <v>2239817</v>
      </c>
      <c r="J7">
        <f t="shared" si="4"/>
        <v>5.9365739970034959</v>
      </c>
    </row>
    <row r="8" spans="1:12" x14ac:dyDescent="0.25">
      <c r="A8" s="29" t="s">
        <v>184</v>
      </c>
      <c r="B8" s="30">
        <v>2421457</v>
      </c>
      <c r="C8" s="30">
        <v>36601</v>
      </c>
      <c r="D8" s="30">
        <v>7449</v>
      </c>
      <c r="E8" s="32">
        <f t="shared" si="0"/>
        <v>0.20351902953471215</v>
      </c>
      <c r="F8" s="43">
        <f t="shared" si="1"/>
        <v>325.07141898241377</v>
      </c>
      <c r="G8" s="43">
        <f t="shared" si="2"/>
        <v>66.158219720772649</v>
      </c>
      <c r="H8">
        <f t="shared" si="3"/>
        <v>0.20351902953471213</v>
      </c>
      <c r="I8">
        <v>3725280</v>
      </c>
      <c r="J8">
        <f t="shared" si="4"/>
        <v>3.9135454423412539</v>
      </c>
    </row>
    <row r="9" spans="1:12" x14ac:dyDescent="0.25">
      <c r="A9" s="29" t="s">
        <v>35</v>
      </c>
      <c r="B9" s="30">
        <v>2397370</v>
      </c>
      <c r="C9" s="30">
        <v>36585</v>
      </c>
      <c r="D9" s="30">
        <v>5642</v>
      </c>
      <c r="E9" s="32">
        <f t="shared" si="0"/>
        <v>0.15421620882875495</v>
      </c>
      <c r="F9" s="43">
        <f t="shared" si="1"/>
        <v>424.91492378589152</v>
      </c>
      <c r="G9" s="43">
        <f t="shared" si="2"/>
        <v>65.528768621019537</v>
      </c>
      <c r="H9">
        <f t="shared" si="3"/>
        <v>0.15421620882875495</v>
      </c>
      <c r="I9">
        <v>5427549</v>
      </c>
      <c r="J9">
        <f t="shared" si="4"/>
        <v>5.4844026940801136</v>
      </c>
    </row>
    <row r="10" spans="1:12" x14ac:dyDescent="0.25">
      <c r="A10" s="47" t="s">
        <v>50</v>
      </c>
      <c r="B10" s="30">
        <v>2524869</v>
      </c>
      <c r="C10" s="30">
        <v>33921</v>
      </c>
      <c r="D10" s="30">
        <v>6204</v>
      </c>
      <c r="E10" s="32">
        <f t="shared" si="0"/>
        <v>0.18289555142831873</v>
      </c>
      <c r="F10" s="43">
        <f t="shared" si="1"/>
        <v>406.97437137330752</v>
      </c>
      <c r="G10" s="43">
        <f t="shared" si="2"/>
        <v>74.433802069514456</v>
      </c>
      <c r="H10">
        <f t="shared" si="3"/>
        <v>0.18289555142831873</v>
      </c>
      <c r="I10">
        <v>7777990</v>
      </c>
      <c r="J10">
        <f t="shared" si="4"/>
        <v>4.4676015473887816</v>
      </c>
    </row>
    <row r="11" spans="1:12" x14ac:dyDescent="0.25">
      <c r="A11" s="48" t="s">
        <v>85</v>
      </c>
      <c r="B11" s="35">
        <v>2179727</v>
      </c>
      <c r="C11" s="35">
        <v>32194</v>
      </c>
      <c r="D11" s="35">
        <v>4149</v>
      </c>
      <c r="E11" s="32">
        <f t="shared" si="0"/>
        <v>0.1288749456420451</v>
      </c>
      <c r="F11" s="43">
        <f t="shared" si="1"/>
        <v>525.3620149433599</v>
      </c>
      <c r="G11" s="43">
        <f t="shared" si="2"/>
        <v>67.706001118220783</v>
      </c>
      <c r="H11" s="36">
        <f t="shared" si="3"/>
        <v>0.12887494564204507</v>
      </c>
      <c r="I11">
        <v>3692490</v>
      </c>
      <c r="J11">
        <f t="shared" si="4"/>
        <v>6.7594601108700889</v>
      </c>
    </row>
    <row r="12" spans="1:12" x14ac:dyDescent="0.25">
      <c r="A12" s="47" t="s">
        <v>16</v>
      </c>
      <c r="B12" s="30">
        <v>2929570</v>
      </c>
      <c r="C12" s="30">
        <v>30911</v>
      </c>
      <c r="D12" s="30">
        <v>6094</v>
      </c>
      <c r="E12" s="32">
        <f t="shared" si="0"/>
        <v>0.19714664682475494</v>
      </c>
      <c r="F12" s="43">
        <f t="shared" si="1"/>
        <v>480.73022645224813</v>
      </c>
      <c r="G12" s="43">
        <f t="shared" si="2"/>
        <v>94.774352172365823</v>
      </c>
      <c r="H12">
        <f t="shared" si="3"/>
        <v>0.19714664682475494</v>
      </c>
      <c r="I12">
        <v>3670284</v>
      </c>
      <c r="J12">
        <f t="shared" si="4"/>
        <v>4.0723662618969474</v>
      </c>
    </row>
    <row r="13" spans="1:12" x14ac:dyDescent="0.25">
      <c r="A13" s="29" t="s">
        <v>45</v>
      </c>
      <c r="B13" s="30">
        <v>2191733</v>
      </c>
      <c r="C13" s="30">
        <v>26047</v>
      </c>
      <c r="D13" s="30">
        <v>5170</v>
      </c>
      <c r="E13" s="32">
        <f t="shared" si="0"/>
        <v>0.19848734979076285</v>
      </c>
      <c r="F13" s="43">
        <f t="shared" si="1"/>
        <v>423.93288201160544</v>
      </c>
      <c r="G13" s="43">
        <f t="shared" si="2"/>
        <v>84.145314239643724</v>
      </c>
      <c r="H13">
        <f t="shared" si="3"/>
        <v>0.19848734979076285</v>
      </c>
      <c r="I13">
        <v>4719985</v>
      </c>
      <c r="J13">
        <f t="shared" si="4"/>
        <v>4.0381044487427467</v>
      </c>
    </row>
    <row r="14" spans="1:12" x14ac:dyDescent="0.25">
      <c r="A14" s="29" t="s">
        <v>30</v>
      </c>
      <c r="B14" s="30">
        <v>1409228</v>
      </c>
      <c r="C14" s="30">
        <v>23548</v>
      </c>
      <c r="D14" s="30">
        <v>3567</v>
      </c>
      <c r="E14" s="32">
        <f t="shared" si="0"/>
        <v>0.15147783251231528</v>
      </c>
      <c r="F14" s="43">
        <f t="shared" si="1"/>
        <v>395.07373142696946</v>
      </c>
      <c r="G14" s="43">
        <f t="shared" si="2"/>
        <v>59.844912519109904</v>
      </c>
      <c r="H14">
        <f t="shared" si="3"/>
        <v>0.15147783251231528</v>
      </c>
      <c r="I14">
        <v>2660503</v>
      </c>
      <c r="J14">
        <f t="shared" si="4"/>
        <v>5.6016260162601625</v>
      </c>
    </row>
    <row r="15" spans="1:12" x14ac:dyDescent="0.25">
      <c r="A15" s="29" t="s">
        <v>157</v>
      </c>
      <c r="B15" s="30">
        <v>1462939</v>
      </c>
      <c r="C15" s="30">
        <v>22865</v>
      </c>
      <c r="D15" s="30">
        <v>3920</v>
      </c>
      <c r="E15" s="32">
        <f t="shared" si="0"/>
        <v>0.17144106713317298</v>
      </c>
      <c r="F15" s="43">
        <f t="shared" si="1"/>
        <v>373.19872448979589</v>
      </c>
      <c r="G15" s="43">
        <f t="shared" si="2"/>
        <v>63.981587579269629</v>
      </c>
      <c r="H15">
        <f t="shared" si="3"/>
        <v>0.171441067133173</v>
      </c>
      <c r="I15">
        <v>3198718</v>
      </c>
      <c r="J15">
        <f t="shared" si="4"/>
        <v>4.8329081632653059</v>
      </c>
    </row>
    <row r="16" spans="1:12" x14ac:dyDescent="0.25">
      <c r="A16" s="47" t="s">
        <v>10</v>
      </c>
      <c r="B16" s="30">
        <v>1457553</v>
      </c>
      <c r="C16" s="30">
        <v>22325</v>
      </c>
      <c r="D16" s="30">
        <v>3824</v>
      </c>
      <c r="E16" s="32">
        <f t="shared" si="0"/>
        <v>0.17128779395296753</v>
      </c>
      <c r="F16" s="43">
        <f t="shared" si="1"/>
        <v>381.15925732217573</v>
      </c>
      <c r="G16" s="43">
        <f t="shared" si="2"/>
        <v>65.287928331466972</v>
      </c>
      <c r="H16">
        <f t="shared" si="3"/>
        <v>0.17128779395296753</v>
      </c>
      <c r="I16">
        <v>2503532</v>
      </c>
      <c r="J16">
        <f t="shared" si="4"/>
        <v>4.8381276150627617</v>
      </c>
    </row>
    <row r="17" spans="1:10" x14ac:dyDescent="0.25">
      <c r="A17" s="29" t="s">
        <v>70</v>
      </c>
      <c r="B17" s="30">
        <v>1643793</v>
      </c>
      <c r="C17" s="30">
        <v>20923</v>
      </c>
      <c r="D17" s="30">
        <v>3710</v>
      </c>
      <c r="E17" s="32">
        <f t="shared" si="0"/>
        <v>0.17731682837069254</v>
      </c>
      <c r="F17" s="43">
        <f t="shared" si="1"/>
        <v>443.0708894878706</v>
      </c>
      <c r="G17" s="43">
        <f t="shared" si="2"/>
        <v>78.563924867370829</v>
      </c>
      <c r="H17">
        <f t="shared" si="3"/>
        <v>0.17731682837069254</v>
      </c>
      <c r="I17">
        <v>2602408</v>
      </c>
      <c r="J17">
        <f t="shared" si="4"/>
        <v>4.6396226415094342</v>
      </c>
    </row>
    <row r="18" spans="1:10" x14ac:dyDescent="0.25">
      <c r="A18" s="29" t="s">
        <v>103</v>
      </c>
      <c r="B18" s="30">
        <v>1378920</v>
      </c>
      <c r="C18" s="30">
        <v>20676</v>
      </c>
      <c r="D18" s="30">
        <v>5306</v>
      </c>
      <c r="E18" s="32">
        <f t="shared" si="0"/>
        <v>0.25662603985296961</v>
      </c>
      <c r="F18" s="43">
        <f t="shared" si="1"/>
        <v>259.87938183188845</v>
      </c>
      <c r="G18" s="43">
        <f t="shared" si="2"/>
        <v>66.691816598955313</v>
      </c>
      <c r="H18">
        <f t="shared" si="3"/>
        <v>0.25662603985296961</v>
      </c>
      <c r="I18">
        <v>2253795</v>
      </c>
      <c r="J18">
        <f t="shared" si="4"/>
        <v>2.8967206935544665</v>
      </c>
    </row>
    <row r="19" spans="1:10" x14ac:dyDescent="0.25">
      <c r="A19" s="47" t="s">
        <v>8</v>
      </c>
      <c r="B19" s="30">
        <v>1115969</v>
      </c>
      <c r="C19" s="30">
        <v>16188</v>
      </c>
      <c r="D19" s="30">
        <v>2591</v>
      </c>
      <c r="E19" s="32">
        <f t="shared" si="0"/>
        <v>0.16005683222139858</v>
      </c>
      <c r="F19" s="43">
        <f t="shared" si="1"/>
        <v>430.70976456966423</v>
      </c>
      <c r="G19" s="43">
        <f t="shared" si="2"/>
        <v>68.938040523844819</v>
      </c>
      <c r="H19">
        <f t="shared" si="3"/>
        <v>0.16005683222139855</v>
      </c>
      <c r="I19">
        <v>2442316</v>
      </c>
      <c r="J19">
        <f t="shared" si="4"/>
        <v>5.2477807796217677</v>
      </c>
    </row>
    <row r="20" spans="1:10" x14ac:dyDescent="0.25">
      <c r="A20" s="47" t="s">
        <v>99</v>
      </c>
      <c r="B20" s="30">
        <v>1091134</v>
      </c>
      <c r="C20" s="30">
        <v>16098</v>
      </c>
      <c r="D20" s="30">
        <v>2329</v>
      </c>
      <c r="E20" s="32">
        <f t="shared" si="0"/>
        <v>0.14467635731146727</v>
      </c>
      <c r="F20" s="43">
        <f t="shared" si="1"/>
        <v>468.49892657793043</v>
      </c>
      <c r="G20" s="43">
        <f t="shared" si="2"/>
        <v>67.780718101627528</v>
      </c>
      <c r="H20">
        <f t="shared" si="3"/>
        <v>0.14467635731146725</v>
      </c>
      <c r="I20">
        <v>2507205</v>
      </c>
      <c r="J20">
        <f t="shared" si="4"/>
        <v>5.9119793902962643</v>
      </c>
    </row>
    <row r="21" spans="1:10" x14ac:dyDescent="0.25">
      <c r="A21" s="47" t="s">
        <v>486</v>
      </c>
      <c r="B21" s="30">
        <v>1162283</v>
      </c>
      <c r="C21" s="30">
        <v>16093</v>
      </c>
      <c r="D21" s="30">
        <v>2594</v>
      </c>
      <c r="E21" s="32">
        <f t="shared" si="0"/>
        <v>0.16118809420244826</v>
      </c>
      <c r="F21" s="43">
        <f t="shared" si="1"/>
        <v>448.06592135697764</v>
      </c>
      <c r="G21" s="43">
        <f t="shared" si="2"/>
        <v>72.222891940595289</v>
      </c>
      <c r="H21">
        <f t="shared" si="3"/>
        <v>0.16118809420244826</v>
      </c>
      <c r="I21">
        <v>2295186</v>
      </c>
      <c r="J21">
        <f t="shared" si="4"/>
        <v>5.2039321511179644</v>
      </c>
    </row>
    <row r="22" spans="1:10" x14ac:dyDescent="0.25">
      <c r="A22" s="29" t="s">
        <v>111</v>
      </c>
      <c r="B22" s="30">
        <v>954792</v>
      </c>
      <c r="C22" s="30">
        <v>16048</v>
      </c>
      <c r="D22" s="30">
        <v>3006</v>
      </c>
      <c r="E22" s="32">
        <f t="shared" si="0"/>
        <v>0.18731306081754737</v>
      </c>
      <c r="F22" s="43">
        <f t="shared" si="1"/>
        <v>317.62874251497004</v>
      </c>
      <c r="G22" s="43">
        <f t="shared" si="2"/>
        <v>59.49601196410768</v>
      </c>
      <c r="H22">
        <f t="shared" si="3"/>
        <v>0.18731306081754737</v>
      </c>
      <c r="I22">
        <v>2612314</v>
      </c>
      <c r="J22">
        <f t="shared" si="4"/>
        <v>4.3386560212907517</v>
      </c>
    </row>
    <row r="23" spans="1:10" x14ac:dyDescent="0.25">
      <c r="A23" s="47" t="s">
        <v>40</v>
      </c>
      <c r="B23" s="30">
        <v>1174961</v>
      </c>
      <c r="C23" s="30">
        <v>14263</v>
      </c>
      <c r="D23" s="30">
        <v>2202</v>
      </c>
      <c r="E23" s="32">
        <f t="shared" si="0"/>
        <v>0.15438547290191404</v>
      </c>
      <c r="F23" s="43">
        <f t="shared" si="1"/>
        <v>533.58810172570395</v>
      </c>
      <c r="G23" s="43">
        <f t="shared" si="2"/>
        <v>82.378251419757419</v>
      </c>
      <c r="H23">
        <f t="shared" si="3"/>
        <v>0.15438547290191404</v>
      </c>
      <c r="I23">
        <v>1503102</v>
      </c>
      <c r="J23">
        <f t="shared" si="4"/>
        <v>5.4772933696639416</v>
      </c>
    </row>
    <row r="24" spans="1:10" x14ac:dyDescent="0.25">
      <c r="A24" s="29" t="s">
        <v>19</v>
      </c>
      <c r="B24" s="30">
        <v>1153071</v>
      </c>
      <c r="C24" s="30">
        <v>14074</v>
      </c>
      <c r="D24" s="30">
        <v>2394</v>
      </c>
      <c r="E24" s="32">
        <f t="shared" si="0"/>
        <v>0.17010089526786984</v>
      </c>
      <c r="F24" s="43">
        <f t="shared" si="1"/>
        <v>481.6503759398496</v>
      </c>
      <c r="G24" s="43">
        <f t="shared" si="2"/>
        <v>81.929160153474498</v>
      </c>
      <c r="H24">
        <f t="shared" si="3"/>
        <v>0.17010089526786987</v>
      </c>
      <c r="I24">
        <v>3558619</v>
      </c>
      <c r="J24">
        <f t="shared" si="4"/>
        <v>4.878863826232247</v>
      </c>
    </row>
    <row r="25" spans="1:10" x14ac:dyDescent="0.25">
      <c r="A25" s="29" t="s">
        <v>3</v>
      </c>
      <c r="B25" s="30">
        <v>809562</v>
      </c>
      <c r="C25" s="30">
        <v>12858</v>
      </c>
      <c r="D25" s="30">
        <v>1784</v>
      </c>
      <c r="E25" s="32">
        <f t="shared" si="0"/>
        <v>0.13874630580183545</v>
      </c>
      <c r="F25" s="43">
        <f t="shared" si="1"/>
        <v>453.79035874439461</v>
      </c>
      <c r="G25" s="43">
        <f t="shared" si="2"/>
        <v>62.961735884274383</v>
      </c>
      <c r="H25">
        <f t="shared" si="3"/>
        <v>0.13874630580183545</v>
      </c>
      <c r="I25">
        <v>1338418</v>
      </c>
      <c r="J25">
        <f t="shared" si="4"/>
        <v>6.2073991031390134</v>
      </c>
    </row>
    <row r="26" spans="1:10" x14ac:dyDescent="0.25">
      <c r="A26" s="48" t="s">
        <v>559</v>
      </c>
      <c r="B26" s="35">
        <v>573106</v>
      </c>
      <c r="C26" s="35">
        <v>12512</v>
      </c>
      <c r="D26" s="35">
        <v>1428</v>
      </c>
      <c r="E26" s="32">
        <f t="shared" si="0"/>
        <v>0.11413043478260869</v>
      </c>
      <c r="F26" s="43">
        <f t="shared" si="1"/>
        <v>401.33473389355743</v>
      </c>
      <c r="G26" s="43">
        <f t="shared" si="2"/>
        <v>45.804507672634273</v>
      </c>
      <c r="H26" s="36">
        <f t="shared" si="3"/>
        <v>0.1141304347826087</v>
      </c>
      <c r="I26">
        <v>1203954</v>
      </c>
      <c r="J26">
        <f t="shared" si="4"/>
        <v>7.7619047619047619</v>
      </c>
    </row>
    <row r="27" spans="1:10" x14ac:dyDescent="0.25">
      <c r="A27" s="29" t="s">
        <v>14</v>
      </c>
      <c r="B27" s="30">
        <v>754572</v>
      </c>
      <c r="C27" s="30">
        <v>11145</v>
      </c>
      <c r="D27" s="30">
        <v>2740</v>
      </c>
      <c r="E27" s="32">
        <f t="shared" si="0"/>
        <v>0.2458501570210857</v>
      </c>
      <c r="F27" s="43">
        <f t="shared" si="1"/>
        <v>275.39124087591239</v>
      </c>
      <c r="G27" s="43">
        <f t="shared" si="2"/>
        <v>67.704979811574702</v>
      </c>
      <c r="H27">
        <f t="shared" si="3"/>
        <v>0.24585015702108573</v>
      </c>
      <c r="I27">
        <v>1498727</v>
      </c>
      <c r="J27">
        <f t="shared" si="4"/>
        <v>3.0675182481751824</v>
      </c>
    </row>
    <row r="28" spans="1:10" x14ac:dyDescent="0.25">
      <c r="A28" s="47" t="s">
        <v>143</v>
      </c>
      <c r="B28" s="30">
        <v>559279</v>
      </c>
      <c r="C28" s="30">
        <v>10478</v>
      </c>
      <c r="D28" s="30">
        <v>1294</v>
      </c>
      <c r="E28" s="32">
        <f t="shared" si="0"/>
        <v>0.12349685054399695</v>
      </c>
      <c r="F28" s="43">
        <f t="shared" si="1"/>
        <v>432.20942812982997</v>
      </c>
      <c r="G28" s="43">
        <f t="shared" si="2"/>
        <v>53.376503149456006</v>
      </c>
      <c r="H28">
        <f t="shared" si="3"/>
        <v>0.12349685054399695</v>
      </c>
      <c r="I28">
        <v>1189876</v>
      </c>
      <c r="J28">
        <f t="shared" si="4"/>
        <v>7.0973724884080367</v>
      </c>
    </row>
    <row r="29" spans="1:10" x14ac:dyDescent="0.25">
      <c r="A29" s="29" t="s">
        <v>101</v>
      </c>
      <c r="B29" s="30">
        <v>945486</v>
      </c>
      <c r="C29" s="30">
        <v>10158</v>
      </c>
      <c r="D29" s="30">
        <v>1937</v>
      </c>
      <c r="E29" s="32">
        <f t="shared" si="0"/>
        <v>0.19068714313841306</v>
      </c>
      <c r="F29" s="43">
        <f t="shared" si="1"/>
        <v>488.11874032008262</v>
      </c>
      <c r="G29" s="43">
        <f t="shared" si="2"/>
        <v>93.077968103957474</v>
      </c>
      <c r="H29">
        <f t="shared" si="3"/>
        <v>0.19068714313841306</v>
      </c>
      <c r="I29">
        <v>1634391</v>
      </c>
      <c r="J29">
        <f t="shared" si="4"/>
        <v>4.2441920495611773</v>
      </c>
    </row>
    <row r="30" spans="1:10" x14ac:dyDescent="0.25">
      <c r="A30" s="29" t="s">
        <v>271</v>
      </c>
      <c r="B30" s="30">
        <v>481383</v>
      </c>
      <c r="C30" s="30">
        <v>9436</v>
      </c>
      <c r="D30" s="30">
        <v>1289</v>
      </c>
      <c r="E30" s="32">
        <f t="shared" si="0"/>
        <v>0.13660449342941924</v>
      </c>
      <c r="F30" s="43">
        <f t="shared" si="1"/>
        <v>373.45461598138093</v>
      </c>
      <c r="G30" s="43">
        <f t="shared" si="2"/>
        <v>51.015578635014833</v>
      </c>
      <c r="H30">
        <f t="shared" si="3"/>
        <v>0.13660449342941924</v>
      </c>
      <c r="I30">
        <v>870279</v>
      </c>
      <c r="J30">
        <f t="shared" si="4"/>
        <v>6.3204034134988367</v>
      </c>
    </row>
    <row r="31" spans="1:10" x14ac:dyDescent="0.25">
      <c r="A31" s="29" t="s">
        <v>54</v>
      </c>
      <c r="B31" s="30">
        <v>454983</v>
      </c>
      <c r="C31" s="30">
        <v>9304</v>
      </c>
      <c r="D31" s="30">
        <v>1296</v>
      </c>
      <c r="E31" s="32">
        <f t="shared" si="0"/>
        <v>0.13929492691315562</v>
      </c>
      <c r="F31" s="43">
        <f t="shared" si="1"/>
        <v>351.06712962962962</v>
      </c>
      <c r="G31" s="43">
        <f t="shared" si="2"/>
        <v>48.901870163370596</v>
      </c>
      <c r="H31">
        <f t="shared" si="3"/>
        <v>0.13929492691315565</v>
      </c>
      <c r="I31">
        <v>926391</v>
      </c>
      <c r="J31">
        <f t="shared" si="4"/>
        <v>6.1790123456790127</v>
      </c>
    </row>
    <row r="32" spans="1:10" x14ac:dyDescent="0.25">
      <c r="A32" s="47" t="s">
        <v>25</v>
      </c>
      <c r="B32" s="30">
        <v>556074</v>
      </c>
      <c r="C32" s="30">
        <v>9091</v>
      </c>
      <c r="D32" s="30">
        <v>2223</v>
      </c>
      <c r="E32" s="32">
        <f t="shared" si="0"/>
        <v>0.24452755472445276</v>
      </c>
      <c r="F32" s="43">
        <f t="shared" si="1"/>
        <v>250.14574898785426</v>
      </c>
      <c r="G32" s="43">
        <f t="shared" si="2"/>
        <v>61.167528324716756</v>
      </c>
      <c r="H32">
        <f t="shared" si="3"/>
        <v>0.24452755472445276</v>
      </c>
      <c r="I32">
        <v>1579477</v>
      </c>
      <c r="J32">
        <f t="shared" si="4"/>
        <v>3.0895186684660367</v>
      </c>
    </row>
    <row r="33" spans="1:10" x14ac:dyDescent="0.25">
      <c r="A33" s="47" t="s">
        <v>63</v>
      </c>
      <c r="B33" s="30">
        <v>676793</v>
      </c>
      <c r="C33" s="30">
        <v>8690</v>
      </c>
      <c r="D33" s="30">
        <v>1526</v>
      </c>
      <c r="E33" s="32">
        <f t="shared" si="0"/>
        <v>0.17560414269275029</v>
      </c>
      <c r="F33" s="43">
        <f t="shared" si="1"/>
        <v>443.50786369593709</v>
      </c>
      <c r="G33" s="43">
        <f t="shared" si="2"/>
        <v>77.881818181818176</v>
      </c>
      <c r="H33">
        <f t="shared" si="3"/>
        <v>0.17560414269275026</v>
      </c>
      <c r="I33">
        <v>1724973</v>
      </c>
      <c r="J33">
        <f t="shared" si="4"/>
        <v>4.6946264744429884</v>
      </c>
    </row>
    <row r="34" spans="1:10" x14ac:dyDescent="0.25">
      <c r="A34" s="29" t="s">
        <v>95</v>
      </c>
      <c r="B34" s="30">
        <v>549274</v>
      </c>
      <c r="C34" s="30">
        <v>7484</v>
      </c>
      <c r="D34" s="30">
        <v>1719</v>
      </c>
      <c r="E34" s="32">
        <f t="shared" ref="E34:E52" si="5">D34/C34</f>
        <v>0.22969000534473544</v>
      </c>
      <c r="F34" s="43">
        <f t="shared" ref="F34:F52" si="6">B34/D34</f>
        <v>319.53112274578245</v>
      </c>
      <c r="G34" s="43">
        <f t="shared" ref="G34:G52" si="7">B34/C34</f>
        <v>73.39310529128808</v>
      </c>
      <c r="H34">
        <f t="shared" ref="H34:H52" si="8">(B34/C34)/(B34/D34)</f>
        <v>0.22969000534473541</v>
      </c>
      <c r="I34">
        <v>513002</v>
      </c>
      <c r="J34">
        <f t="shared" ref="J34:J52" si="9">(C34-D34)/D34</f>
        <v>3.3536940081442701</v>
      </c>
    </row>
    <row r="35" spans="1:10" x14ac:dyDescent="0.25">
      <c r="A35" s="47" t="s">
        <v>81</v>
      </c>
      <c r="B35" s="30">
        <v>483597</v>
      </c>
      <c r="C35" s="30">
        <v>6871</v>
      </c>
      <c r="D35" s="30">
        <v>1575</v>
      </c>
      <c r="E35" s="32">
        <f t="shared" si="5"/>
        <v>0.22922427594236647</v>
      </c>
      <c r="F35" s="43">
        <f t="shared" si="6"/>
        <v>307.04571428571427</v>
      </c>
      <c r="G35" s="43">
        <f t="shared" si="7"/>
        <v>70.38233153834959</v>
      </c>
      <c r="H35">
        <f t="shared" si="8"/>
        <v>0.2292242759423665</v>
      </c>
      <c r="I35">
        <v>1370988</v>
      </c>
      <c r="J35">
        <f t="shared" si="9"/>
        <v>3.3625396825396825</v>
      </c>
    </row>
    <row r="36" spans="1:10" x14ac:dyDescent="0.25">
      <c r="A36" s="29" t="s">
        <v>12</v>
      </c>
      <c r="B36" s="30">
        <v>373767</v>
      </c>
      <c r="C36" s="30">
        <v>6406</v>
      </c>
      <c r="D36" s="30">
        <v>1111</v>
      </c>
      <c r="E36" s="32">
        <f t="shared" si="5"/>
        <v>0.17343115828910396</v>
      </c>
      <c r="F36" s="43">
        <f t="shared" si="6"/>
        <v>336.42394239423942</v>
      </c>
      <c r="G36" s="43">
        <f t="shared" si="7"/>
        <v>58.346394005619729</v>
      </c>
      <c r="H36">
        <f t="shared" si="8"/>
        <v>0.17343115828910396</v>
      </c>
      <c r="I36">
        <v>626284</v>
      </c>
      <c r="J36">
        <f t="shared" si="9"/>
        <v>4.7659765976597663</v>
      </c>
    </row>
    <row r="37" spans="1:10" x14ac:dyDescent="0.25">
      <c r="A37" s="47" t="s">
        <v>48</v>
      </c>
      <c r="B37" s="30">
        <v>685665</v>
      </c>
      <c r="C37" s="30">
        <v>6223</v>
      </c>
      <c r="D37" s="30">
        <v>2001</v>
      </c>
      <c r="E37" s="32">
        <f t="shared" si="5"/>
        <v>0.32154909207777599</v>
      </c>
      <c r="F37" s="43">
        <f t="shared" si="6"/>
        <v>342.66116941529236</v>
      </c>
      <c r="G37" s="43">
        <f t="shared" si="7"/>
        <v>110.18238791579624</v>
      </c>
      <c r="H37">
        <f t="shared" si="8"/>
        <v>0.32154909207777599</v>
      </c>
      <c r="I37">
        <v>1662251</v>
      </c>
      <c r="J37">
        <f t="shared" si="9"/>
        <v>2.109945027486257</v>
      </c>
    </row>
    <row r="38" spans="1:10" x14ac:dyDescent="0.25">
      <c r="A38" s="47" t="s">
        <v>275</v>
      </c>
      <c r="B38" s="30">
        <v>298497</v>
      </c>
      <c r="C38" s="30">
        <v>5645</v>
      </c>
      <c r="D38" s="30">
        <v>1171</v>
      </c>
      <c r="E38" s="32">
        <f t="shared" si="5"/>
        <v>0.20744021257750223</v>
      </c>
      <c r="F38" s="43">
        <f t="shared" si="6"/>
        <v>254.90777113578139</v>
      </c>
      <c r="G38" s="43">
        <f t="shared" si="7"/>
        <v>52.878122232063774</v>
      </c>
      <c r="H38">
        <f t="shared" si="8"/>
        <v>0.20744021257750223</v>
      </c>
      <c r="I38">
        <v>1003113</v>
      </c>
      <c r="J38">
        <f t="shared" si="9"/>
        <v>3.82066609735269</v>
      </c>
    </row>
    <row r="39" spans="1:10" x14ac:dyDescent="0.25">
      <c r="A39" s="29" t="s">
        <v>6</v>
      </c>
      <c r="B39" s="30">
        <v>460510</v>
      </c>
      <c r="C39" s="30">
        <v>5424</v>
      </c>
      <c r="D39" s="30">
        <v>825</v>
      </c>
      <c r="E39" s="32">
        <f t="shared" si="5"/>
        <v>0.15210176991150443</v>
      </c>
      <c r="F39" s="43">
        <f t="shared" si="6"/>
        <v>558.19393939393944</v>
      </c>
      <c r="G39" s="43">
        <f t="shared" si="7"/>
        <v>84.902286135693217</v>
      </c>
      <c r="H39">
        <f t="shared" si="8"/>
        <v>0.15210176991150443</v>
      </c>
      <c r="I39">
        <v>425748</v>
      </c>
      <c r="J39">
        <f t="shared" si="9"/>
        <v>5.5745454545454542</v>
      </c>
    </row>
    <row r="40" spans="1:10" x14ac:dyDescent="0.25">
      <c r="A40" s="29" t="s">
        <v>131</v>
      </c>
      <c r="B40" s="30">
        <v>379991</v>
      </c>
      <c r="C40" s="30">
        <v>4474</v>
      </c>
      <c r="D40" s="30">
        <v>705</v>
      </c>
      <c r="E40" s="32">
        <f t="shared" si="5"/>
        <v>0.15757711220384443</v>
      </c>
      <c r="F40" s="43">
        <f t="shared" si="6"/>
        <v>538.99432624113479</v>
      </c>
      <c r="G40" s="43">
        <f t="shared" si="7"/>
        <v>84.933169423334817</v>
      </c>
      <c r="H40">
        <f t="shared" si="8"/>
        <v>0.1575771122038444</v>
      </c>
      <c r="I40">
        <v>576424</v>
      </c>
      <c r="J40">
        <f t="shared" si="9"/>
        <v>5.3460992907801419</v>
      </c>
    </row>
    <row r="41" spans="1:10" x14ac:dyDescent="0.25">
      <c r="A41" s="29" t="s">
        <v>68</v>
      </c>
      <c r="B41" s="30">
        <v>199164</v>
      </c>
      <c r="C41" s="30">
        <v>4292</v>
      </c>
      <c r="D41" s="30">
        <v>581</v>
      </c>
      <c r="E41" s="32">
        <f t="shared" si="5"/>
        <v>0.13536812674743709</v>
      </c>
      <c r="F41" s="43">
        <f t="shared" si="6"/>
        <v>342.79518072289159</v>
      </c>
      <c r="G41" s="43">
        <f t="shared" si="7"/>
        <v>46.403541472506987</v>
      </c>
      <c r="H41">
        <f t="shared" si="8"/>
        <v>0.13536812674743709</v>
      </c>
      <c r="I41">
        <v>565435</v>
      </c>
      <c r="J41">
        <f t="shared" si="9"/>
        <v>6.387263339070568</v>
      </c>
    </row>
    <row r="42" spans="1:10" x14ac:dyDescent="0.25">
      <c r="A42" s="29" t="s">
        <v>90</v>
      </c>
      <c r="B42" s="30">
        <v>318134</v>
      </c>
      <c r="C42" s="30">
        <v>4239</v>
      </c>
      <c r="D42" s="30">
        <v>432</v>
      </c>
      <c r="E42" s="32">
        <f t="shared" si="5"/>
        <v>0.10191082802547771</v>
      </c>
      <c r="F42" s="43">
        <f t="shared" si="6"/>
        <v>736.4212962962963</v>
      </c>
      <c r="G42" s="43">
        <f t="shared" si="7"/>
        <v>75.04930408115122</v>
      </c>
      <c r="H42">
        <f t="shared" si="8"/>
        <v>0.10191082802547771</v>
      </c>
      <c r="I42">
        <v>523677</v>
      </c>
      <c r="J42">
        <f t="shared" si="9"/>
        <v>8.8125</v>
      </c>
    </row>
    <row r="43" spans="1:10" x14ac:dyDescent="0.25">
      <c r="A43" s="29" t="s">
        <v>167</v>
      </c>
      <c r="B43" s="30">
        <v>187722</v>
      </c>
      <c r="C43" s="30">
        <v>4125</v>
      </c>
      <c r="D43" s="30">
        <v>738</v>
      </c>
      <c r="E43" s="32">
        <f t="shared" si="5"/>
        <v>0.17890909090909091</v>
      </c>
      <c r="F43" s="43">
        <f t="shared" si="6"/>
        <v>254.36585365853659</v>
      </c>
      <c r="G43" s="43">
        <f t="shared" si="7"/>
        <v>45.508363636363633</v>
      </c>
      <c r="H43">
        <f t="shared" si="8"/>
        <v>0.17890909090909088</v>
      </c>
      <c r="I43">
        <v>1129965</v>
      </c>
      <c r="J43">
        <f t="shared" si="9"/>
        <v>4.5894308943089435</v>
      </c>
    </row>
    <row r="44" spans="1:10" x14ac:dyDescent="0.25">
      <c r="A44" s="29" t="s">
        <v>451</v>
      </c>
      <c r="B44" s="30">
        <v>154989</v>
      </c>
      <c r="C44" s="30">
        <v>3613</v>
      </c>
      <c r="D44" s="30">
        <v>556</v>
      </c>
      <c r="E44" s="32">
        <f t="shared" si="5"/>
        <v>0.15388873512316634</v>
      </c>
      <c r="F44" s="43">
        <f t="shared" si="6"/>
        <v>278.75719424460431</v>
      </c>
      <c r="G44" s="43">
        <f t="shared" si="7"/>
        <v>42.897592028784942</v>
      </c>
      <c r="H44">
        <f t="shared" si="8"/>
        <v>0.15388873512316634</v>
      </c>
      <c r="I44">
        <v>546524</v>
      </c>
      <c r="J44">
        <f t="shared" si="9"/>
        <v>5.4982014388489207</v>
      </c>
    </row>
    <row r="45" spans="1:10" x14ac:dyDescent="0.25">
      <c r="A45" s="29" t="s">
        <v>328</v>
      </c>
      <c r="B45" s="30">
        <v>226572</v>
      </c>
      <c r="C45" s="30">
        <v>3351</v>
      </c>
      <c r="D45" s="30">
        <v>853</v>
      </c>
      <c r="E45" s="32">
        <f t="shared" si="5"/>
        <v>0.25455088033422857</v>
      </c>
      <c r="F45" s="43">
        <f t="shared" si="6"/>
        <v>265.61781946072682</v>
      </c>
      <c r="G45" s="43">
        <f t="shared" si="7"/>
        <v>67.613249776186208</v>
      </c>
      <c r="H45">
        <f t="shared" si="8"/>
        <v>0.25455088033422857</v>
      </c>
      <c r="I45">
        <v>365893</v>
      </c>
      <c r="J45">
        <f t="shared" si="9"/>
        <v>2.9284876905041033</v>
      </c>
    </row>
    <row r="46" spans="1:10" x14ac:dyDescent="0.25">
      <c r="A46" s="29" t="s">
        <v>344</v>
      </c>
      <c r="B46" s="30">
        <v>197615</v>
      </c>
      <c r="C46" s="30">
        <v>3349</v>
      </c>
      <c r="D46" s="30">
        <v>556</v>
      </c>
      <c r="E46" s="32">
        <f t="shared" si="5"/>
        <v>0.16601970737533592</v>
      </c>
      <c r="F46" s="43">
        <f t="shared" si="6"/>
        <v>355.42266187050359</v>
      </c>
      <c r="G46" s="43">
        <f t="shared" si="7"/>
        <v>59.007166318303973</v>
      </c>
      <c r="H46">
        <f t="shared" si="8"/>
        <v>0.16601970737533592</v>
      </c>
      <c r="I46">
        <v>397385</v>
      </c>
      <c r="J46">
        <f t="shared" si="9"/>
        <v>5.0233812949640289</v>
      </c>
    </row>
    <row r="47" spans="1:10" x14ac:dyDescent="0.25">
      <c r="A47" s="29" t="s">
        <v>117</v>
      </c>
      <c r="B47" s="30">
        <v>106941</v>
      </c>
      <c r="C47" s="30">
        <v>2468</v>
      </c>
      <c r="D47" s="30">
        <v>409</v>
      </c>
      <c r="E47" s="32">
        <f t="shared" si="5"/>
        <v>0.16572123176661263</v>
      </c>
      <c r="F47" s="43">
        <f t="shared" si="6"/>
        <v>261.46943765281173</v>
      </c>
      <c r="G47" s="43">
        <f t="shared" si="7"/>
        <v>43.331037277147487</v>
      </c>
      <c r="H47">
        <f t="shared" si="8"/>
        <v>0.16572123176661263</v>
      </c>
      <c r="I47">
        <v>353540</v>
      </c>
      <c r="J47">
        <f t="shared" si="9"/>
        <v>5.0342298288508553</v>
      </c>
    </row>
    <row r="48" spans="1:10" x14ac:dyDescent="0.25">
      <c r="A48" s="29" t="s">
        <v>76</v>
      </c>
      <c r="B48" s="30">
        <v>195125</v>
      </c>
      <c r="C48" s="30">
        <v>2417</v>
      </c>
      <c r="D48" s="30">
        <v>821</v>
      </c>
      <c r="E48" s="32">
        <f t="shared" si="5"/>
        <v>0.33967728589160118</v>
      </c>
      <c r="F48" s="43">
        <f t="shared" si="6"/>
        <v>237.66747868453106</v>
      </c>
      <c r="G48" s="43">
        <f t="shared" si="7"/>
        <v>80.730244104261487</v>
      </c>
      <c r="H48">
        <f t="shared" si="8"/>
        <v>0.33967728589160118</v>
      </c>
      <c r="I48">
        <v>375041</v>
      </c>
      <c r="J48">
        <f t="shared" si="9"/>
        <v>1.9439707673568818</v>
      </c>
    </row>
    <row r="49" spans="1:10" x14ac:dyDescent="0.25">
      <c r="A49" s="29" t="s">
        <v>129</v>
      </c>
      <c r="B49" s="30">
        <v>119026</v>
      </c>
      <c r="C49" s="30">
        <v>1732</v>
      </c>
      <c r="D49" s="30">
        <v>432</v>
      </c>
      <c r="E49" s="32">
        <f t="shared" si="5"/>
        <v>0.24942263279445728</v>
      </c>
      <c r="F49" s="43">
        <f t="shared" si="6"/>
        <v>275.52314814814815</v>
      </c>
      <c r="G49" s="43">
        <f t="shared" si="7"/>
        <v>68.721709006928407</v>
      </c>
      <c r="H49">
        <f t="shared" si="8"/>
        <v>0.24942263279445728</v>
      </c>
      <c r="I49">
        <v>266363</v>
      </c>
      <c r="J49">
        <f t="shared" si="9"/>
        <v>3.0092592592592591</v>
      </c>
    </row>
    <row r="50" spans="1:10" x14ac:dyDescent="0.25">
      <c r="A50" s="29" t="s">
        <v>21</v>
      </c>
      <c r="B50" s="30">
        <v>98449</v>
      </c>
      <c r="C50" s="30">
        <v>1574</v>
      </c>
      <c r="D50" s="30">
        <v>233</v>
      </c>
      <c r="E50" s="32">
        <f t="shared" si="5"/>
        <v>0.1480304955527319</v>
      </c>
      <c r="F50" s="43">
        <f t="shared" si="6"/>
        <v>422.52789699570815</v>
      </c>
      <c r="G50" s="43">
        <f t="shared" si="7"/>
        <v>62.547013977128337</v>
      </c>
      <c r="H50">
        <f t="shared" si="8"/>
        <v>0.1480304955527319</v>
      </c>
      <c r="I50">
        <v>500549</v>
      </c>
      <c r="J50">
        <f t="shared" si="9"/>
        <v>5.755364806866953</v>
      </c>
    </row>
    <row r="51" spans="1:10" x14ac:dyDescent="0.25">
      <c r="A51" s="29" t="s">
        <v>52</v>
      </c>
      <c r="B51" s="30">
        <v>165950</v>
      </c>
      <c r="C51" s="30">
        <v>1555</v>
      </c>
      <c r="D51" s="30">
        <v>284</v>
      </c>
      <c r="E51" s="32">
        <f t="shared" si="5"/>
        <v>0.18263665594855305</v>
      </c>
      <c r="F51" s="43">
        <f t="shared" si="6"/>
        <v>584.33098591549299</v>
      </c>
      <c r="G51" s="43">
        <f t="shared" si="7"/>
        <v>106.72025723472669</v>
      </c>
      <c r="H51">
        <f t="shared" si="8"/>
        <v>0.18263665594855305</v>
      </c>
      <c r="I51">
        <v>267999</v>
      </c>
      <c r="J51">
        <f t="shared" si="9"/>
        <v>4.475352112676056</v>
      </c>
    </row>
    <row r="52" spans="1:10" x14ac:dyDescent="0.25">
      <c r="A52" s="47" t="s">
        <v>512</v>
      </c>
      <c r="B52" s="30">
        <v>112056</v>
      </c>
      <c r="C52" s="30">
        <v>1232</v>
      </c>
      <c r="D52" s="30">
        <v>278</v>
      </c>
      <c r="E52" s="32">
        <f t="shared" si="5"/>
        <v>0.22564935064935066</v>
      </c>
      <c r="F52" s="43">
        <f t="shared" si="6"/>
        <v>403.07913669064749</v>
      </c>
      <c r="G52" s="43">
        <f t="shared" si="7"/>
        <v>90.954545454545453</v>
      </c>
      <c r="H52">
        <f t="shared" si="8"/>
        <v>0.22564935064935066</v>
      </c>
      <c r="I52">
        <v>219881</v>
      </c>
      <c r="J52">
        <f t="shared" si="9"/>
        <v>3.4316546762589928</v>
      </c>
    </row>
  </sheetData>
  <autoFilter ref="A1:I52">
    <sortState ref="A2:I52">
      <sortCondition descending="1" ref="C1:C52"/>
    </sortState>
  </autoFilter>
  <sortState ref="A2:J52">
    <sortCondition descending="1" ref="J1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zoomScale="55" zoomScaleNormal="55" workbookViewId="0">
      <selection activeCell="A120" sqref="A120:XFD120"/>
    </sheetView>
  </sheetViews>
  <sheetFormatPr defaultRowHeight="15" x14ac:dyDescent="0.25"/>
  <cols>
    <col min="1" max="1" width="54.85546875" bestFit="1" customWidth="1"/>
    <col min="2" max="2" width="54.85546875" style="31" customWidth="1"/>
    <col min="3" max="3" width="54.85546875" customWidth="1"/>
    <col min="4" max="4" width="25.5703125" bestFit="1" customWidth="1"/>
    <col min="5" max="5" width="20.85546875" bestFit="1" customWidth="1"/>
    <col min="6" max="8" width="20.85546875" customWidth="1"/>
    <col min="9" max="10" width="18.5703125" customWidth="1"/>
    <col min="11" max="11" width="18.5703125" style="31" customWidth="1"/>
  </cols>
  <sheetData>
    <row r="1" spans="1:12" x14ac:dyDescent="0.25">
      <c r="A1" t="s">
        <v>943</v>
      </c>
      <c r="B1" s="31" t="s">
        <v>948</v>
      </c>
      <c r="C1" t="s">
        <v>949</v>
      </c>
      <c r="D1" t="s">
        <v>944</v>
      </c>
      <c r="E1" t="s">
        <v>945</v>
      </c>
      <c r="F1" t="s">
        <v>969</v>
      </c>
      <c r="G1" t="s">
        <v>968</v>
      </c>
      <c r="H1" t="s">
        <v>966</v>
      </c>
      <c r="I1" t="s">
        <v>946</v>
      </c>
      <c r="J1" t="s">
        <v>950</v>
      </c>
      <c r="K1" s="31" t="s">
        <v>970</v>
      </c>
      <c r="L1" t="s">
        <v>947</v>
      </c>
    </row>
    <row r="2" spans="1:12" x14ac:dyDescent="0.25">
      <c r="A2" t="s">
        <v>826</v>
      </c>
      <c r="B2" s="30">
        <v>10420</v>
      </c>
      <c r="C2">
        <v>294127</v>
      </c>
      <c r="D2">
        <v>2524</v>
      </c>
      <c r="E2">
        <v>292</v>
      </c>
      <c r="F2">
        <f>(I2*1000)/C2</f>
        <v>381.8112584019828</v>
      </c>
      <c r="G2">
        <f>I2/D2</f>
        <v>44.493264659270999</v>
      </c>
      <c r="H2">
        <f>I2/E2</f>
        <v>384.59246575342468</v>
      </c>
      <c r="I2">
        <v>112301</v>
      </c>
      <c r="J2" s="32">
        <f>D2/C2</f>
        <v>8.5813271137977817E-3</v>
      </c>
      <c r="K2" s="43">
        <f>(D2-E2)/E2</f>
        <v>7.6438356164383565</v>
      </c>
      <c r="L2">
        <f>(I2/D2)/(I2/E2)</f>
        <v>0.11568938193343899</v>
      </c>
    </row>
    <row r="3" spans="1:12" x14ac:dyDescent="0.25">
      <c r="A3" t="s">
        <v>928</v>
      </c>
      <c r="B3" s="30">
        <v>10500</v>
      </c>
      <c r="C3">
        <v>45814</v>
      </c>
      <c r="D3">
        <v>53</v>
      </c>
      <c r="E3">
        <v>11</v>
      </c>
      <c r="F3">
        <f>(I3*1000)/C3</f>
        <v>32.653773955559437</v>
      </c>
      <c r="G3">
        <f>I3/D3</f>
        <v>28.226415094339622</v>
      </c>
      <c r="H3">
        <f>I3/E3</f>
        <v>136</v>
      </c>
      <c r="I3">
        <v>1496</v>
      </c>
      <c r="J3" s="32">
        <f>D3/C3</f>
        <v>1.1568516174095254E-3</v>
      </c>
      <c r="K3" s="43">
        <f>(D3-E3)/E3</f>
        <v>3.8181818181818183</v>
      </c>
      <c r="L3">
        <f>(I3/D3)/(I3/E3)</f>
        <v>0.20754716981132074</v>
      </c>
    </row>
    <row r="4" spans="1:12" x14ac:dyDescent="0.25">
      <c r="A4" t="s">
        <v>804</v>
      </c>
      <c r="B4" s="30">
        <v>10580</v>
      </c>
      <c r="C4">
        <v>344504</v>
      </c>
      <c r="D4">
        <v>3333</v>
      </c>
      <c r="E4">
        <v>620</v>
      </c>
      <c r="F4">
        <f>(I4*1000)/C4</f>
        <v>721.36172584353153</v>
      </c>
      <c r="G4">
        <f>I4/D4</f>
        <v>74.561056105610561</v>
      </c>
      <c r="H4">
        <f>I4/E4</f>
        <v>400.82580645161289</v>
      </c>
      <c r="I4">
        <v>248512</v>
      </c>
      <c r="J4" s="32">
        <f>D4/C4</f>
        <v>9.6747788124375914E-3</v>
      </c>
      <c r="K4" s="43">
        <f>(D4-E4)/E4</f>
        <v>4.3758064516129034</v>
      </c>
      <c r="L4">
        <f>(I4/D4)/(I4/E4)</f>
        <v>0.18601860186018601</v>
      </c>
    </row>
    <row r="5" spans="1:12" x14ac:dyDescent="0.25">
      <c r="A5" t="s">
        <v>752</v>
      </c>
      <c r="B5" s="30">
        <v>10740</v>
      </c>
      <c r="C5">
        <v>293984</v>
      </c>
      <c r="D5">
        <v>4466</v>
      </c>
      <c r="E5">
        <v>717</v>
      </c>
      <c r="F5">
        <f>(I5*1000)/C5</f>
        <v>814.84026341569609</v>
      </c>
      <c r="G5">
        <f>I5/D5</f>
        <v>53.638602776533808</v>
      </c>
      <c r="H5">
        <f>I5/E5</f>
        <v>334.10041841004187</v>
      </c>
      <c r="I5">
        <v>239550</v>
      </c>
      <c r="J5" s="32">
        <f>D5/C5</f>
        <v>1.5191302928050507E-2</v>
      </c>
      <c r="K5" s="43">
        <f>(D5-E5)/E5</f>
        <v>5.2287308228730822</v>
      </c>
      <c r="L5">
        <f>(I5/D5)/(I5/E5)</f>
        <v>0.16054635020152258</v>
      </c>
    </row>
    <row r="6" spans="1:12" x14ac:dyDescent="0.25">
      <c r="A6" t="s">
        <v>829</v>
      </c>
      <c r="B6" s="30">
        <v>10900</v>
      </c>
      <c r="C6">
        <v>313182</v>
      </c>
      <c r="D6">
        <v>1173</v>
      </c>
      <c r="E6">
        <v>237</v>
      </c>
      <c r="F6">
        <f>(I6*1000)/C6</f>
        <v>110.14042952660114</v>
      </c>
      <c r="G6">
        <f>I6/D6</f>
        <v>29.406649616368288</v>
      </c>
      <c r="H6">
        <f>I6/E6</f>
        <v>145.54430379746836</v>
      </c>
      <c r="I6">
        <v>34494</v>
      </c>
      <c r="J6" s="32">
        <f>D6/C6</f>
        <v>3.7454259823361496E-3</v>
      </c>
      <c r="K6" s="43">
        <f>(D6-E6)/E6</f>
        <v>3.9493670886075951</v>
      </c>
      <c r="L6">
        <f>(I6/D6)/(I6/E6)</f>
        <v>0.20204603580562661</v>
      </c>
    </row>
    <row r="7" spans="1:12" x14ac:dyDescent="0.25">
      <c r="A7" t="s">
        <v>906</v>
      </c>
      <c r="B7" s="30">
        <v>11100</v>
      </c>
      <c r="C7">
        <v>95485</v>
      </c>
      <c r="D7">
        <v>141</v>
      </c>
      <c r="E7">
        <v>26</v>
      </c>
      <c r="F7">
        <f>(I7*1000)/C7</f>
        <v>42.394093313085826</v>
      </c>
      <c r="G7">
        <f>I7/D7</f>
        <v>28.709219858156029</v>
      </c>
      <c r="H7">
        <f>I7/E7</f>
        <v>155.69230769230768</v>
      </c>
      <c r="I7">
        <v>4048</v>
      </c>
      <c r="J7" s="32">
        <f>D7/C7</f>
        <v>1.4766717285437504E-3</v>
      </c>
      <c r="K7" s="43">
        <f>(D7-E7)/E7</f>
        <v>4.4230769230769234</v>
      </c>
      <c r="L7">
        <f>(I7/D7)/(I7/E7)</f>
        <v>0.18439716312056739</v>
      </c>
    </row>
    <row r="8" spans="1:12" x14ac:dyDescent="0.25">
      <c r="A8" t="s">
        <v>749</v>
      </c>
      <c r="B8" s="30">
        <v>11180</v>
      </c>
      <c r="C8">
        <v>32074</v>
      </c>
      <c r="D8">
        <v>5649</v>
      </c>
      <c r="E8">
        <v>728</v>
      </c>
      <c r="F8">
        <f>(I8*1000)/C8</f>
        <v>10238.355053937768</v>
      </c>
      <c r="G8">
        <f>I8/D8</f>
        <v>58.13152770401841</v>
      </c>
      <c r="H8">
        <f>I8/E8</f>
        <v>451.0782967032967</v>
      </c>
      <c r="I8">
        <v>328385</v>
      </c>
      <c r="J8" s="32">
        <f>D8/C8</f>
        <v>0.1761239633347883</v>
      </c>
      <c r="K8" s="43">
        <f>(D8-E8)/E8</f>
        <v>6.759615384615385</v>
      </c>
      <c r="L8">
        <f>(I8/D8)/(I8/E8)</f>
        <v>0.12887236679058239</v>
      </c>
    </row>
    <row r="9" spans="1:12" x14ac:dyDescent="0.25">
      <c r="A9" t="s">
        <v>879</v>
      </c>
      <c r="B9" s="30">
        <v>11260</v>
      </c>
      <c r="C9">
        <v>166243</v>
      </c>
      <c r="D9">
        <v>274</v>
      </c>
      <c r="E9">
        <v>49</v>
      </c>
      <c r="F9">
        <f>(I9*1000)/C9</f>
        <v>119.60202835608116</v>
      </c>
      <c r="G9">
        <f>I9/D9</f>
        <v>72.565693430656935</v>
      </c>
      <c r="H9">
        <f>I9/E9</f>
        <v>405.77551020408163</v>
      </c>
      <c r="I9">
        <v>19883</v>
      </c>
      <c r="J9" s="32">
        <f>D9/C9</f>
        <v>1.6481896982128571E-3</v>
      </c>
      <c r="K9" s="43">
        <f>(D9-E9)/E9</f>
        <v>4.591836734693878</v>
      </c>
      <c r="L9">
        <f>(I9/D9)/(I9/E9)</f>
        <v>0.17883211678832117</v>
      </c>
    </row>
    <row r="10" spans="1:12" x14ac:dyDescent="0.25">
      <c r="A10" t="s">
        <v>692</v>
      </c>
      <c r="B10" s="30">
        <v>11460</v>
      </c>
      <c r="C10">
        <v>148265</v>
      </c>
      <c r="D10">
        <v>21126</v>
      </c>
      <c r="E10">
        <v>4903</v>
      </c>
      <c r="F10">
        <f>(I10*1000)/C10</f>
        <v>9714.1132431794431</v>
      </c>
      <c r="G10">
        <f>I10/D10</f>
        <v>68.174902963173338</v>
      </c>
      <c r="H10">
        <f>I10/E10</f>
        <v>293.75137670813785</v>
      </c>
      <c r="I10">
        <v>1440263</v>
      </c>
      <c r="J10" s="32">
        <f>D10/C10</f>
        <v>0.14248811250126464</v>
      </c>
      <c r="K10" s="43">
        <f>(D10-E10)/E10</f>
        <v>3.3087905364062817</v>
      </c>
      <c r="L10">
        <f>(I10/D10)/(I10/E10)</f>
        <v>0.23208368834611379</v>
      </c>
    </row>
    <row r="11" spans="1:12" x14ac:dyDescent="0.25">
      <c r="A11" t="s">
        <v>888</v>
      </c>
      <c r="B11" s="30">
        <v>11700</v>
      </c>
      <c r="C11">
        <v>159295</v>
      </c>
      <c r="D11">
        <v>112</v>
      </c>
      <c r="E11">
        <v>45</v>
      </c>
      <c r="F11">
        <f>(I11*1000)/C11</f>
        <v>21.017608838946607</v>
      </c>
      <c r="G11">
        <f>I11/D11</f>
        <v>29.892857142857142</v>
      </c>
      <c r="H11">
        <f>I11/E11</f>
        <v>74.400000000000006</v>
      </c>
      <c r="I11">
        <v>3348</v>
      </c>
      <c r="J11" s="32">
        <f>D11/C11</f>
        <v>7.0309802567563326E-4</v>
      </c>
      <c r="K11" s="43">
        <f>(D11-E11)/E11</f>
        <v>1.4888888888888889</v>
      </c>
      <c r="L11">
        <f>(I11/D11)/(I11/E11)</f>
        <v>0.40178571428571425</v>
      </c>
    </row>
    <row r="12" spans="1:12" x14ac:dyDescent="0.25">
      <c r="A12" t="s">
        <v>782</v>
      </c>
      <c r="B12" s="30">
        <v>12020</v>
      </c>
      <c r="C12">
        <v>59932</v>
      </c>
      <c r="D12">
        <v>7593</v>
      </c>
      <c r="E12">
        <v>389</v>
      </c>
      <c r="F12">
        <f>(I12*1000)/C12</f>
        <v>6846.8430888340117</v>
      </c>
      <c r="G12">
        <f>I12/D12</f>
        <v>54.042539180824441</v>
      </c>
      <c r="H12">
        <f>I12/E12</f>
        <v>1054.8714652956298</v>
      </c>
      <c r="I12">
        <v>410345</v>
      </c>
      <c r="J12" s="32">
        <f>D12/C12</f>
        <v>0.12669358606420611</v>
      </c>
      <c r="K12" s="43">
        <f>(D12-E12)/E12</f>
        <v>18.519280205655527</v>
      </c>
      <c r="L12">
        <f>(I12/D12)/(I12/E12)</f>
        <v>5.1231397339654941E-2</v>
      </c>
    </row>
    <row r="13" spans="1:12" x14ac:dyDescent="0.25">
      <c r="A13" t="s">
        <v>715</v>
      </c>
      <c r="B13" s="30">
        <v>12060</v>
      </c>
      <c r="C13">
        <v>2241972</v>
      </c>
      <c r="D13">
        <v>21532</v>
      </c>
      <c r="E13">
        <v>3247</v>
      </c>
      <c r="F13">
        <f>(I13*1000)/C13</f>
        <v>731.50467534830943</v>
      </c>
      <c r="G13">
        <f>I13/D13</f>
        <v>76.166310607467949</v>
      </c>
      <c r="H13">
        <f>I13/E13</f>
        <v>505.08561749307052</v>
      </c>
      <c r="I13">
        <v>1640013</v>
      </c>
      <c r="J13" s="32">
        <f>E13/C13</f>
        <v>1.4482785690454654E-3</v>
      </c>
      <c r="K13" s="43">
        <f>(D13-E13)/E13</f>
        <v>5.6313520172466891</v>
      </c>
      <c r="L13">
        <f>(I13/D13)/(I13/E13)</f>
        <v>0.150798811071893</v>
      </c>
    </row>
    <row r="14" spans="1:12" x14ac:dyDescent="0.25">
      <c r="A14" t="s">
        <v>769</v>
      </c>
      <c r="B14" s="30">
        <v>12220</v>
      </c>
      <c r="C14">
        <v>41553</v>
      </c>
      <c r="D14">
        <v>1690</v>
      </c>
      <c r="E14">
        <v>551</v>
      </c>
      <c r="F14">
        <f>(I14*1000)/C14</f>
        <v>3667.1479796885906</v>
      </c>
      <c r="G14">
        <f>I14/D14</f>
        <v>90.166272189349115</v>
      </c>
      <c r="H14">
        <f>I14/E14</f>
        <v>276.55353901996369</v>
      </c>
      <c r="I14">
        <v>152381</v>
      </c>
      <c r="J14" s="32">
        <f>D14/C14</f>
        <v>4.067095035256179E-2</v>
      </c>
      <c r="K14" s="43">
        <f>(D14-E14)/E14</f>
        <v>2.0671506352087112</v>
      </c>
      <c r="L14">
        <f>(I14/D14)/(I14/E14)</f>
        <v>0.32603550295857991</v>
      </c>
    </row>
    <row r="15" spans="1:12" x14ac:dyDescent="0.25">
      <c r="A15" t="s">
        <v>788</v>
      </c>
      <c r="B15" s="30">
        <v>12260</v>
      </c>
      <c r="C15">
        <v>186878</v>
      </c>
      <c r="D15">
        <v>1502</v>
      </c>
      <c r="E15">
        <v>338</v>
      </c>
      <c r="F15">
        <f>(I15*1000)/C15</f>
        <v>381.73567782189451</v>
      </c>
      <c r="G15">
        <f>I15/D15</f>
        <v>47.495339547270305</v>
      </c>
      <c r="H15">
        <f>I15/E15</f>
        <v>211.05917159763314</v>
      </c>
      <c r="I15">
        <v>71338</v>
      </c>
      <c r="J15" s="32">
        <f>D15/C15</f>
        <v>8.0373291666220748E-3</v>
      </c>
      <c r="K15" s="43">
        <f>(D15-E15)/E15</f>
        <v>3.4437869822485205</v>
      </c>
      <c r="L15">
        <f>(I15/D15)/(I15/E15)</f>
        <v>0.22503328894806923</v>
      </c>
    </row>
    <row r="16" spans="1:12" x14ac:dyDescent="0.25">
      <c r="A16" t="s">
        <v>751</v>
      </c>
      <c r="B16" s="30">
        <v>12420</v>
      </c>
      <c r="C16">
        <v>773940</v>
      </c>
      <c r="D16">
        <v>5084</v>
      </c>
      <c r="E16">
        <v>971</v>
      </c>
      <c r="F16">
        <f>(I16*1000)/C16</f>
        <v>885.48853916324265</v>
      </c>
      <c r="G16">
        <f>I16/D16</f>
        <v>134.79838709677421</v>
      </c>
      <c r="H16">
        <f>I16/E16</f>
        <v>705.78269824922756</v>
      </c>
      <c r="I16">
        <v>685315</v>
      </c>
      <c r="J16" s="32">
        <f>E16/C16</f>
        <v>1.2546192211282529E-3</v>
      </c>
      <c r="K16" s="43">
        <f>(D16-E16)/E16</f>
        <v>4.2358393408856845</v>
      </c>
      <c r="L16">
        <f>(I16/D16)/(I16/E16)</f>
        <v>0.19099134539732496</v>
      </c>
    </row>
    <row r="17" spans="1:12" x14ac:dyDescent="0.25">
      <c r="A17" t="s">
        <v>904</v>
      </c>
      <c r="B17" s="30">
        <v>12540</v>
      </c>
      <c r="C17">
        <v>194840</v>
      </c>
      <c r="D17">
        <v>115</v>
      </c>
      <c r="E17">
        <v>27</v>
      </c>
      <c r="F17">
        <f>(I17*1000)/C17</f>
        <v>16.223568055840691</v>
      </c>
      <c r="G17">
        <f>I17/D17</f>
        <v>27.486956521739131</v>
      </c>
      <c r="H17">
        <f>I17/E17</f>
        <v>117.07407407407408</v>
      </c>
      <c r="I17">
        <v>3161</v>
      </c>
      <c r="J17" s="32">
        <f>D17/C17</f>
        <v>5.9022787928556767E-4</v>
      </c>
      <c r="K17" s="43">
        <f>(D17-E17)/E17</f>
        <v>3.2592592592592591</v>
      </c>
      <c r="L17">
        <f>(I17/D17)/(I17/E17)</f>
        <v>0.23478260869565218</v>
      </c>
    </row>
    <row r="18" spans="1:12" x14ac:dyDescent="0.25">
      <c r="A18" t="s">
        <v>693</v>
      </c>
      <c r="B18" s="30">
        <v>12580</v>
      </c>
      <c r="C18">
        <v>1139580</v>
      </c>
      <c r="D18">
        <v>30414</v>
      </c>
      <c r="E18">
        <v>4433</v>
      </c>
      <c r="F18">
        <f>(I18*1000)/C18</f>
        <v>2571.4947612278206</v>
      </c>
      <c r="G18">
        <f>I18/D18</f>
        <v>96.351154073781814</v>
      </c>
      <c r="H18">
        <f>I18/E18</f>
        <v>661.04759756372664</v>
      </c>
      <c r="I18">
        <v>2930424</v>
      </c>
      <c r="J18" s="32">
        <f>E18/C18</f>
        <v>3.8900296600501939E-3</v>
      </c>
      <c r="K18" s="43">
        <f>(D18-E18)/E18</f>
        <v>5.8608166027520863</v>
      </c>
      <c r="L18">
        <f>(I18/D18)/(I18/E18)</f>
        <v>0.14575524429539027</v>
      </c>
    </row>
    <row r="19" spans="1:12" x14ac:dyDescent="0.25">
      <c r="A19" t="s">
        <v>840</v>
      </c>
      <c r="B19" s="30">
        <v>12620</v>
      </c>
      <c r="C19">
        <v>57350</v>
      </c>
      <c r="D19">
        <v>737</v>
      </c>
      <c r="E19">
        <v>115</v>
      </c>
      <c r="F19">
        <f>(I19*1000)/C19</f>
        <v>1381.3775065387968</v>
      </c>
      <c r="G19">
        <f>I19/D19</f>
        <v>107.49253731343283</v>
      </c>
      <c r="H19">
        <f>I19/E19</f>
        <v>688.88695652173908</v>
      </c>
      <c r="I19">
        <v>79222</v>
      </c>
      <c r="J19" s="32">
        <f>D19/C19</f>
        <v>1.2850915431560592E-2</v>
      </c>
      <c r="K19" s="43">
        <f>(D19-E19)/E19</f>
        <v>5.4086956521739129</v>
      </c>
      <c r="L19">
        <f>(I19/D19)/(I19/E19)</f>
        <v>0.15603799185888739</v>
      </c>
    </row>
    <row r="20" spans="1:12" x14ac:dyDescent="0.25">
      <c r="A20" t="s">
        <v>801</v>
      </c>
      <c r="B20" s="30">
        <v>12700</v>
      </c>
      <c r="C20">
        <v>74140</v>
      </c>
      <c r="D20">
        <v>789</v>
      </c>
      <c r="E20">
        <v>269</v>
      </c>
      <c r="F20">
        <f>(I20*1000)/C20</f>
        <v>2864.4995953601297</v>
      </c>
      <c r="G20">
        <f>I20/D20</f>
        <v>269.16856780735105</v>
      </c>
      <c r="H20">
        <f>I20/E20</f>
        <v>789.49442379182153</v>
      </c>
      <c r="I20">
        <v>212374</v>
      </c>
      <c r="J20" s="32">
        <f>D20/C20</f>
        <v>1.0642028594550849E-2</v>
      </c>
      <c r="K20" s="43">
        <f>(D20-E20)/E20</f>
        <v>1.9330855018587361</v>
      </c>
      <c r="L20">
        <f>(I20/D20)/(I20/E20)</f>
        <v>0.34093789607097591</v>
      </c>
    </row>
    <row r="21" spans="1:12" x14ac:dyDescent="0.25">
      <c r="A21" t="s">
        <v>764</v>
      </c>
      <c r="B21" s="30">
        <v>12940</v>
      </c>
      <c r="C21">
        <v>337264</v>
      </c>
      <c r="D21">
        <v>3671</v>
      </c>
      <c r="E21">
        <v>619</v>
      </c>
      <c r="F21">
        <f>(I21*1000)/C21</f>
        <v>878.52246311494855</v>
      </c>
      <c r="G21">
        <f>I21/D21</f>
        <v>80.712067556524104</v>
      </c>
      <c r="H21">
        <f>I21/E21</f>
        <v>478.66558966074314</v>
      </c>
      <c r="I21">
        <v>296294</v>
      </c>
      <c r="J21" s="32">
        <f>D21/C21</f>
        <v>1.0884648228094311E-2</v>
      </c>
      <c r="K21" s="43">
        <f>(D21-E21)/E21</f>
        <v>4.930533117932149</v>
      </c>
      <c r="L21">
        <f>(I21/D21)/(I21/E21)</f>
        <v>0.16861890493053663</v>
      </c>
    </row>
    <row r="22" spans="1:12" x14ac:dyDescent="0.25">
      <c r="A22" t="s">
        <v>907</v>
      </c>
      <c r="B22" s="30">
        <v>13140</v>
      </c>
      <c r="C22">
        <v>134579</v>
      </c>
      <c r="D22">
        <v>135</v>
      </c>
      <c r="E22">
        <v>25</v>
      </c>
      <c r="F22">
        <f>(I22*1000)/C22</f>
        <v>20.67930360606038</v>
      </c>
      <c r="G22">
        <f>I22/D22</f>
        <v>20.614814814814814</v>
      </c>
      <c r="H22">
        <f>I22/E22</f>
        <v>111.32</v>
      </c>
      <c r="I22">
        <v>2783</v>
      </c>
      <c r="J22" s="32">
        <f>D22/C22</f>
        <v>1.003128274099228E-3</v>
      </c>
      <c r="K22" s="43">
        <f>(D22-E22)/E22</f>
        <v>4.4000000000000004</v>
      </c>
      <c r="L22">
        <f>(I22/D22)/(I22/E22)</f>
        <v>0.18518518518518517</v>
      </c>
    </row>
    <row r="23" spans="1:12" x14ac:dyDescent="0.25">
      <c r="A23" t="s">
        <v>865</v>
      </c>
      <c r="B23" s="30">
        <v>13380</v>
      </c>
      <c r="C23">
        <v>73743</v>
      </c>
      <c r="D23">
        <v>382</v>
      </c>
      <c r="E23">
        <v>61</v>
      </c>
      <c r="F23">
        <f>(I23*1000)/C23</f>
        <v>145.68162401855091</v>
      </c>
      <c r="G23">
        <f>I23/D23</f>
        <v>28.123036649214658</v>
      </c>
      <c r="H23">
        <f>I23/E23</f>
        <v>176.11475409836066</v>
      </c>
      <c r="I23">
        <v>10743</v>
      </c>
      <c r="J23" s="32">
        <f>D23/C23</f>
        <v>5.1801526924589456E-3</v>
      </c>
      <c r="K23" s="43">
        <f>(D23-E23)/E23</f>
        <v>5.2622950819672134</v>
      </c>
      <c r="L23">
        <f>(I23/D23)/(I23/E23)</f>
        <v>0.15968586387434552</v>
      </c>
    </row>
    <row r="24" spans="1:12" x14ac:dyDescent="0.25">
      <c r="A24" t="s">
        <v>822</v>
      </c>
      <c r="B24" s="30">
        <v>13780</v>
      </c>
      <c r="C24">
        <v>79217</v>
      </c>
      <c r="D24">
        <v>1136</v>
      </c>
      <c r="E24">
        <v>170</v>
      </c>
      <c r="F24">
        <f>(I24*1000)/C24</f>
        <v>1075.425729325776</v>
      </c>
      <c r="G24">
        <f>I24/D24</f>
        <v>74.992957746478879</v>
      </c>
      <c r="H24">
        <f>I24/E24</f>
        <v>501.12941176470588</v>
      </c>
      <c r="I24">
        <v>85192</v>
      </c>
      <c r="J24" s="32">
        <f>D24/C24</f>
        <v>1.4340356236666373E-2</v>
      </c>
      <c r="K24" s="43">
        <f>(D24-E24)/E24</f>
        <v>5.6823529411764708</v>
      </c>
      <c r="L24">
        <f>(I24/D24)/(I24/E24)</f>
        <v>0.14964788732394368</v>
      </c>
    </row>
    <row r="25" spans="1:12" x14ac:dyDescent="0.25">
      <c r="A25" t="s">
        <v>748</v>
      </c>
      <c r="B25" s="30">
        <v>13820</v>
      </c>
      <c r="C25">
        <v>445349</v>
      </c>
      <c r="D25">
        <v>5093</v>
      </c>
      <c r="E25">
        <v>739</v>
      </c>
      <c r="F25">
        <f>(I25*1000)/C25</f>
        <v>1207.6483836272228</v>
      </c>
      <c r="G25">
        <f>I25/D25</f>
        <v>105.60082466129982</v>
      </c>
      <c r="H25">
        <f>I25/E25</f>
        <v>727.77401894451964</v>
      </c>
      <c r="I25">
        <v>537825</v>
      </c>
      <c r="J25" s="32">
        <f>D25/C25</f>
        <v>1.1435974932019607E-2</v>
      </c>
      <c r="K25" s="43">
        <f>(D25-E25)/E25</f>
        <v>5.8917456021650878</v>
      </c>
      <c r="L25">
        <f>(I25/D25)/(I25/E25)</f>
        <v>0.14510111918319263</v>
      </c>
    </row>
    <row r="26" spans="1:12" x14ac:dyDescent="0.25">
      <c r="A26" t="s">
        <v>727</v>
      </c>
      <c r="B26" s="30">
        <v>13980</v>
      </c>
      <c r="C26">
        <v>51175</v>
      </c>
      <c r="D26">
        <v>8161</v>
      </c>
      <c r="E26">
        <v>1057</v>
      </c>
      <c r="F26">
        <f>(I26*1000)/C26</f>
        <v>10307.083536883243</v>
      </c>
      <c r="G26">
        <f>I26/D26</f>
        <v>64.632397990442342</v>
      </c>
      <c r="H26">
        <f>I26/E26</f>
        <v>499.02081362346263</v>
      </c>
      <c r="I26">
        <v>527465</v>
      </c>
      <c r="J26" s="32">
        <f>D26/C26</f>
        <v>0.1594723986321446</v>
      </c>
      <c r="K26" s="43">
        <f>(D26-E26)/E26</f>
        <v>6.7209082308420056</v>
      </c>
      <c r="L26">
        <f>(I26/D26)/(I26/E26)</f>
        <v>0.12951844136747948</v>
      </c>
    </row>
    <row r="27" spans="1:12" x14ac:dyDescent="0.25">
      <c r="A27" t="s">
        <v>721</v>
      </c>
      <c r="B27" s="30">
        <v>14020</v>
      </c>
      <c r="C27">
        <v>52204</v>
      </c>
      <c r="D27">
        <v>7360</v>
      </c>
      <c r="E27">
        <v>1238</v>
      </c>
      <c r="F27">
        <f>(I27*1000)/C27</f>
        <v>9745.7282966822459</v>
      </c>
      <c r="G27">
        <f>I27/D27</f>
        <v>69.125815217391306</v>
      </c>
      <c r="H27">
        <f>I27/E27</f>
        <v>410.95799676898224</v>
      </c>
      <c r="I27">
        <v>508766</v>
      </c>
      <c r="J27" s="32">
        <f>D27/C27</f>
        <v>0.14098536510612214</v>
      </c>
      <c r="K27" s="43">
        <f>(D27-E27)/E27</f>
        <v>4.9450726978998381</v>
      </c>
      <c r="L27">
        <f>(I27/D27)/(I27/E27)</f>
        <v>0.16820652173913042</v>
      </c>
    </row>
    <row r="28" spans="1:12" x14ac:dyDescent="0.25">
      <c r="A28" t="s">
        <v>846</v>
      </c>
      <c r="B28">
        <v>14010</v>
      </c>
      <c r="C28">
        <v>82343</v>
      </c>
      <c r="D28">
        <v>721</v>
      </c>
      <c r="E28">
        <v>101</v>
      </c>
      <c r="F28">
        <f>(I28*1000)/C28</f>
        <v>247.84134656254935</v>
      </c>
      <c r="G28">
        <f>I28/D28</f>
        <v>28.305131761442443</v>
      </c>
      <c r="H28">
        <f>I28/E28</f>
        <v>202.05940594059405</v>
      </c>
      <c r="I28">
        <v>20408</v>
      </c>
      <c r="J28" s="32">
        <f>D28/C28</f>
        <v>8.756056981164155E-3</v>
      </c>
      <c r="K28" s="43">
        <f>(D28-E28)/E28</f>
        <v>6.1386138613861387</v>
      </c>
      <c r="L28">
        <f>(I28/D28)/(I28/E28)</f>
        <v>0.14008321775312069</v>
      </c>
    </row>
    <row r="29" spans="1:12" x14ac:dyDescent="0.25">
      <c r="A29" t="s">
        <v>832</v>
      </c>
      <c r="B29" s="30">
        <v>14260</v>
      </c>
      <c r="C29">
        <v>242687</v>
      </c>
      <c r="D29">
        <v>728</v>
      </c>
      <c r="E29">
        <v>130</v>
      </c>
      <c r="F29">
        <f>(I29*1000)/C29</f>
        <v>132.20732878151694</v>
      </c>
      <c r="G29">
        <f>I29/D29</f>
        <v>44.072802197802197</v>
      </c>
      <c r="H29">
        <f>I29/E29</f>
        <v>246.80769230769232</v>
      </c>
      <c r="I29">
        <v>32085</v>
      </c>
      <c r="J29" s="32">
        <f>D29/C29</f>
        <v>2.9997486474347616E-3</v>
      </c>
      <c r="K29" s="43">
        <f>(D29-E29)/E29</f>
        <v>4.5999999999999996</v>
      </c>
      <c r="L29">
        <f>(I29/D29)/(I29/E29)</f>
        <v>0.17857142857142855</v>
      </c>
    </row>
    <row r="30" spans="1:12" x14ac:dyDescent="0.25">
      <c r="A30" t="s">
        <v>723</v>
      </c>
      <c r="B30" s="30">
        <v>14460</v>
      </c>
      <c r="C30">
        <v>2421578</v>
      </c>
      <c r="D30">
        <v>34562</v>
      </c>
      <c r="E30">
        <v>4705</v>
      </c>
      <c r="F30">
        <f>(I30*1000)/C30</f>
        <v>1304.4696474778016</v>
      </c>
      <c r="G30">
        <f>I30/D30</f>
        <v>91.39734390370927</v>
      </c>
      <c r="H30">
        <f>I30/E30</f>
        <v>671.38682252922422</v>
      </c>
      <c r="I30">
        <v>3158875</v>
      </c>
      <c r="J30" s="32">
        <f>E30/C30</f>
        <v>1.942947945513215E-3</v>
      </c>
      <c r="K30" s="43">
        <f>(D30-E30)/E30</f>
        <v>6.3458023379383635</v>
      </c>
      <c r="L30">
        <f>(I30/D30)/(I30/E30)</f>
        <v>0.13613216827729877</v>
      </c>
    </row>
    <row r="31" spans="1:12" x14ac:dyDescent="0.25">
      <c r="A31" t="s">
        <v>720</v>
      </c>
      <c r="B31" s="30">
        <v>14500</v>
      </c>
      <c r="C31">
        <v>150110</v>
      </c>
      <c r="D31">
        <v>3091</v>
      </c>
      <c r="E31">
        <v>1251</v>
      </c>
      <c r="F31">
        <f>(I31*1000)/C31</f>
        <v>3018.6063553394179</v>
      </c>
      <c r="G31">
        <f>I31/D31</f>
        <v>146.59430604982205</v>
      </c>
      <c r="H31">
        <f>I31/E31</f>
        <v>362.20863309352518</v>
      </c>
      <c r="I31">
        <v>453123</v>
      </c>
      <c r="J31" s="32">
        <f>D31/C31</f>
        <v>2.0591566184797815E-2</v>
      </c>
      <c r="K31" s="43">
        <f>(D31-E31)/E31</f>
        <v>1.4708233413269385</v>
      </c>
      <c r="L31">
        <f>(I31/D31)/(I31/E31)</f>
        <v>0.40472339048851502</v>
      </c>
    </row>
    <row r="32" spans="1:12" x14ac:dyDescent="0.25">
      <c r="A32" t="s">
        <v>889</v>
      </c>
      <c r="B32" s="30">
        <v>14540</v>
      </c>
      <c r="C32">
        <v>57912</v>
      </c>
      <c r="D32">
        <v>381</v>
      </c>
      <c r="E32">
        <v>44</v>
      </c>
      <c r="F32">
        <f>(I32*1000)/C32</f>
        <v>154.13040475203758</v>
      </c>
      <c r="G32">
        <f>I32/D32</f>
        <v>23.42782152230971</v>
      </c>
      <c r="H32">
        <f>I32/E32</f>
        <v>202.86363636363637</v>
      </c>
      <c r="I32">
        <v>8926</v>
      </c>
      <c r="J32" s="32">
        <f>D32/C32</f>
        <v>6.5789473684210523E-3</v>
      </c>
      <c r="K32" s="43">
        <f>(D32-E32)/E32</f>
        <v>7.6590909090909092</v>
      </c>
      <c r="L32">
        <f>(I32/D32)/(I32/E32)</f>
        <v>0.11548556430446193</v>
      </c>
    </row>
    <row r="33" spans="1:12" x14ac:dyDescent="0.25">
      <c r="A33" t="s">
        <v>916</v>
      </c>
      <c r="B33" s="30">
        <v>14860</v>
      </c>
      <c r="C33">
        <v>421295</v>
      </c>
      <c r="D33">
        <v>32</v>
      </c>
      <c r="E33">
        <v>18</v>
      </c>
      <c r="F33">
        <f>(I33*1000)/C33</f>
        <v>14.654814322505608</v>
      </c>
      <c r="G33">
        <f>I33/D33</f>
        <v>192.9375</v>
      </c>
      <c r="H33">
        <f>I33/E33</f>
        <v>343</v>
      </c>
      <c r="I33">
        <v>6174</v>
      </c>
      <c r="J33" s="32">
        <f>D33/C33</f>
        <v>7.5956277667667548E-5</v>
      </c>
      <c r="K33" s="43">
        <f>(D33-E33)/E33</f>
        <v>0.77777777777777779</v>
      </c>
      <c r="L33">
        <f>(I33/D33)/(I33/E33)</f>
        <v>0.5625</v>
      </c>
    </row>
    <row r="34" spans="1:12" x14ac:dyDescent="0.25">
      <c r="A34" t="s">
        <v>816</v>
      </c>
      <c r="B34" s="30">
        <v>15180</v>
      </c>
      <c r="C34">
        <v>104560</v>
      </c>
      <c r="D34">
        <v>1251</v>
      </c>
      <c r="E34">
        <v>192</v>
      </c>
      <c r="F34">
        <f>(I34*1000)/C34</f>
        <v>296.54743687834736</v>
      </c>
      <c r="G34">
        <f>I34/D34</f>
        <v>24.785771382893685</v>
      </c>
      <c r="H34">
        <f>I34/E34</f>
        <v>161.49479166666666</v>
      </c>
      <c r="I34">
        <v>31007</v>
      </c>
      <c r="J34" s="32">
        <f>D34/C34</f>
        <v>1.196442234123948E-2</v>
      </c>
      <c r="K34" s="43">
        <f>(D34-E34)/E34</f>
        <v>5.515625</v>
      </c>
      <c r="L34">
        <f>(I34/D34)/(I34/E34)</f>
        <v>0.15347721822541968</v>
      </c>
    </row>
    <row r="35" spans="1:12" x14ac:dyDescent="0.25">
      <c r="A35" t="s">
        <v>737</v>
      </c>
      <c r="B35" s="30">
        <v>15380</v>
      </c>
      <c r="C35">
        <v>476709</v>
      </c>
      <c r="D35">
        <v>5038</v>
      </c>
      <c r="E35">
        <v>931</v>
      </c>
      <c r="F35">
        <f>(I35*1000)/C35</f>
        <v>825.0211344866575</v>
      </c>
      <c r="G35">
        <f>I35/D35</f>
        <v>78.065700674870982</v>
      </c>
      <c r="H35">
        <f>I35/E35</f>
        <v>422.44360902255642</v>
      </c>
      <c r="I35">
        <v>393295</v>
      </c>
      <c r="J35" s="32">
        <f>E35/C35</f>
        <v>1.9529734072568381E-3</v>
      </c>
      <c r="K35" s="43">
        <f>(D35-E35)/E35</f>
        <v>4.4113856068743287</v>
      </c>
      <c r="L35">
        <f>(I35/D35)/(I35/E35)</f>
        <v>0.18479555379118698</v>
      </c>
    </row>
    <row r="36" spans="1:12" x14ac:dyDescent="0.25">
      <c r="A36" t="s">
        <v>932</v>
      </c>
      <c r="B36" s="30">
        <v>15500</v>
      </c>
      <c r="C36">
        <v>56328</v>
      </c>
      <c r="D36">
        <v>239</v>
      </c>
      <c r="E36">
        <v>8</v>
      </c>
      <c r="F36">
        <f>(I36*1000)/C36</f>
        <v>46.264735122851867</v>
      </c>
      <c r="G36">
        <f>I36/D36</f>
        <v>10.903765690376568</v>
      </c>
      <c r="H36">
        <f>I36/E36</f>
        <v>325.75</v>
      </c>
      <c r="I36">
        <v>2606</v>
      </c>
      <c r="J36" s="32">
        <f>D36/C36</f>
        <v>4.2430052549353786E-3</v>
      </c>
      <c r="K36" s="43">
        <f>(D36-E36)/E36</f>
        <v>28.875</v>
      </c>
      <c r="L36">
        <f>(I36/D36)/(I36/E36)</f>
        <v>3.3472803347280332E-2</v>
      </c>
    </row>
    <row r="37" spans="1:12" x14ac:dyDescent="0.25">
      <c r="A37" t="s">
        <v>785</v>
      </c>
      <c r="B37" s="30">
        <v>15540</v>
      </c>
      <c r="C37">
        <v>102068</v>
      </c>
      <c r="D37">
        <v>1587</v>
      </c>
      <c r="E37">
        <v>343</v>
      </c>
      <c r="F37">
        <f>(I37*1000)/C37</f>
        <v>1136.056354587138</v>
      </c>
      <c r="G37">
        <f>I37/D37</f>
        <v>73.065532451165723</v>
      </c>
      <c r="H37">
        <f>I37/E37</f>
        <v>338.0612244897959</v>
      </c>
      <c r="I37">
        <v>115955</v>
      </c>
      <c r="J37" s="32">
        <f>D37/C37</f>
        <v>1.5548457890817886E-2</v>
      </c>
      <c r="K37" s="43">
        <f>(D37-E37)/E37</f>
        <v>3.6268221574344022</v>
      </c>
      <c r="L37">
        <f>(I37/D37)/(I37/E37)</f>
        <v>0.21613106490233144</v>
      </c>
    </row>
    <row r="38" spans="1:12" x14ac:dyDescent="0.25">
      <c r="A38" t="s">
        <v>856</v>
      </c>
      <c r="B38" s="30">
        <v>15980</v>
      </c>
      <c r="C38">
        <v>201523</v>
      </c>
      <c r="D38">
        <v>572</v>
      </c>
      <c r="E38">
        <v>75</v>
      </c>
      <c r="F38">
        <f>(I38*1000)/C38</f>
        <v>36.397830520585742</v>
      </c>
      <c r="G38">
        <f>I38/D38</f>
        <v>12.823426573426573</v>
      </c>
      <c r="H38">
        <f>I38/E38</f>
        <v>97.8</v>
      </c>
      <c r="I38">
        <v>7335</v>
      </c>
      <c r="J38" s="32">
        <f>D38/C38</f>
        <v>2.8383856929481994E-3</v>
      </c>
      <c r="K38" s="43">
        <f>(D38-E38)/E38</f>
        <v>6.6266666666666669</v>
      </c>
      <c r="L38">
        <f>(I38/D38)/(I38/E38)</f>
        <v>0.13111888111888112</v>
      </c>
    </row>
    <row r="39" spans="1:12" x14ac:dyDescent="0.25">
      <c r="A39" t="s">
        <v>724</v>
      </c>
      <c r="B39" s="30">
        <v>16580</v>
      </c>
      <c r="C39">
        <v>75399</v>
      </c>
      <c r="D39">
        <v>11366</v>
      </c>
      <c r="E39">
        <v>1124</v>
      </c>
      <c r="F39">
        <f>(I39*1000)/C39</f>
        <v>8291.6219047997984</v>
      </c>
      <c r="G39">
        <f>I39/D39</f>
        <v>55.004399084990325</v>
      </c>
      <c r="H39">
        <f>I39/E39</f>
        <v>556.20996441281136</v>
      </c>
      <c r="I39">
        <v>625180</v>
      </c>
      <c r="J39" s="32">
        <f>D39/C39</f>
        <v>0.15074470483693417</v>
      </c>
      <c r="K39" s="43">
        <f>(D39-E39)/E39</f>
        <v>9.1120996441281132</v>
      </c>
      <c r="L39">
        <f>(I39/D39)/(I39/E39)</f>
        <v>9.8891430582438863E-2</v>
      </c>
    </row>
    <row r="40" spans="1:12" x14ac:dyDescent="0.25">
      <c r="A40" t="s">
        <v>896</v>
      </c>
      <c r="B40" s="30">
        <v>16620</v>
      </c>
      <c r="C40">
        <v>89688</v>
      </c>
      <c r="D40">
        <v>115</v>
      </c>
      <c r="E40">
        <v>37</v>
      </c>
      <c r="F40">
        <f>(I40*1000)/C40</f>
        <v>58.246365177058244</v>
      </c>
      <c r="G40">
        <f>I40/D40</f>
        <v>45.426086956521736</v>
      </c>
      <c r="H40">
        <f>I40/E40</f>
        <v>141.18918918918919</v>
      </c>
      <c r="I40">
        <v>5224</v>
      </c>
      <c r="J40" s="32">
        <f>D40/C40</f>
        <v>1.2822228168762823E-3</v>
      </c>
      <c r="K40" s="43">
        <f>(D40-E40)/E40</f>
        <v>2.1081081081081079</v>
      </c>
      <c r="L40">
        <f>(I40/D40)/(I40/E40)</f>
        <v>0.32173913043478258</v>
      </c>
    </row>
    <row r="41" spans="1:12" x14ac:dyDescent="0.25">
      <c r="A41" t="s">
        <v>745</v>
      </c>
      <c r="B41" s="30">
        <v>16700</v>
      </c>
      <c r="C41">
        <v>262866</v>
      </c>
      <c r="D41">
        <v>2061</v>
      </c>
      <c r="E41">
        <v>858</v>
      </c>
      <c r="F41">
        <f>(I41*1000)/C41</f>
        <v>1028.231113951595</v>
      </c>
      <c r="G41">
        <f>I41/D41</f>
        <v>131.14361960213489</v>
      </c>
      <c r="H41">
        <f>I41/E41</f>
        <v>315.01981351981351</v>
      </c>
      <c r="I41">
        <v>270287</v>
      </c>
      <c r="J41" s="32">
        <f>D41/C41</f>
        <v>7.8404966789162537E-3</v>
      </c>
      <c r="K41" s="43">
        <f>(D41-E41)/E41</f>
        <v>1.4020979020979021</v>
      </c>
      <c r="L41">
        <f>(I41/D41)/(I41/E41)</f>
        <v>0.41630276564774382</v>
      </c>
    </row>
    <row r="42" spans="1:12" x14ac:dyDescent="0.25">
      <c r="A42" t="s">
        <v>821</v>
      </c>
      <c r="B42" s="30">
        <v>16740</v>
      </c>
      <c r="C42">
        <v>988186</v>
      </c>
      <c r="D42">
        <v>1336</v>
      </c>
      <c r="E42">
        <v>239</v>
      </c>
      <c r="F42">
        <f>(I42*1000)/C42</f>
        <v>31.703545688767093</v>
      </c>
      <c r="G42">
        <f>I42/D42</f>
        <v>23.449850299401199</v>
      </c>
      <c r="H42">
        <f>I42/E42</f>
        <v>131.08368200836821</v>
      </c>
      <c r="I42">
        <v>31329</v>
      </c>
      <c r="J42" s="32">
        <f>E42/C42</f>
        <v>2.4185730216781052E-4</v>
      </c>
      <c r="K42" s="43">
        <f>(D42-E42)/E42</f>
        <v>4.5899581589958158</v>
      </c>
      <c r="L42">
        <f>(I42/D42)/(I42/E42)</f>
        <v>0.17889221556886226</v>
      </c>
    </row>
    <row r="43" spans="1:12" x14ac:dyDescent="0.25">
      <c r="A43" t="s">
        <v>731</v>
      </c>
      <c r="B43" s="30">
        <v>16820</v>
      </c>
      <c r="C43">
        <v>82306</v>
      </c>
      <c r="D43">
        <v>5589</v>
      </c>
      <c r="E43">
        <v>973</v>
      </c>
      <c r="F43">
        <f>(I43*1000)/C43</f>
        <v>4829.0282603941387</v>
      </c>
      <c r="G43">
        <f>I43/D43</f>
        <v>71.114331723027377</v>
      </c>
      <c r="H43">
        <f>I43/E43</f>
        <v>408.48715313463515</v>
      </c>
      <c r="I43">
        <v>397458</v>
      </c>
      <c r="J43" s="32">
        <f>D43/C43</f>
        <v>6.790513449809249E-2</v>
      </c>
      <c r="K43" s="43">
        <f>(D43-E43)/E43</f>
        <v>4.7440904419321681</v>
      </c>
      <c r="L43">
        <f>(I43/D43)/(I43/E43)</f>
        <v>0.17409196636249777</v>
      </c>
    </row>
    <row r="44" spans="1:12" x14ac:dyDescent="0.25">
      <c r="A44" t="s">
        <v>899</v>
      </c>
      <c r="B44" s="30">
        <v>16860</v>
      </c>
      <c r="C44">
        <v>215347</v>
      </c>
      <c r="D44">
        <v>224</v>
      </c>
      <c r="E44">
        <v>33</v>
      </c>
      <c r="F44">
        <f>(I44*1000)/C44</f>
        <v>26.004541507427547</v>
      </c>
      <c r="G44">
        <f>I44/D44</f>
        <v>25</v>
      </c>
      <c r="H44">
        <f>I44/E44</f>
        <v>169.69696969696969</v>
      </c>
      <c r="I44">
        <v>5600</v>
      </c>
      <c r="J44" s="32">
        <f>D44/C44</f>
        <v>1.040181660297102E-3</v>
      </c>
      <c r="K44" s="43">
        <f>(D44-E44)/E44</f>
        <v>5.7878787878787881</v>
      </c>
      <c r="L44">
        <f>(I44/D44)/(I44/E44)</f>
        <v>0.14732142857142858</v>
      </c>
    </row>
    <row r="45" spans="1:12" x14ac:dyDescent="0.25">
      <c r="A45" t="s">
        <v>722</v>
      </c>
      <c r="B45" s="30">
        <v>16980</v>
      </c>
      <c r="C45">
        <v>4120166</v>
      </c>
      <c r="D45">
        <v>22866</v>
      </c>
      <c r="E45">
        <v>4045</v>
      </c>
      <c r="F45">
        <f>(I45*1000)/C45</f>
        <v>409.41991172200346</v>
      </c>
      <c r="G45">
        <f>I45/D45</f>
        <v>73.772325723782032</v>
      </c>
      <c r="H45">
        <f>I45/E45</f>
        <v>417.02793572311498</v>
      </c>
      <c r="I45">
        <v>1686878</v>
      </c>
      <c r="J45" s="32">
        <f>E45/C45</f>
        <v>9.8175656029392982E-4</v>
      </c>
      <c r="K45" s="43">
        <f>(D45-E45)/E45</f>
        <v>4.6529048207663779</v>
      </c>
      <c r="L45">
        <f>(I45/D45)/(I45/E45)</f>
        <v>0.17690020117204583</v>
      </c>
    </row>
    <row r="46" spans="1:12" x14ac:dyDescent="0.25">
      <c r="A46" t="s">
        <v>883</v>
      </c>
      <c r="B46" s="30">
        <v>17020</v>
      </c>
      <c r="C46">
        <v>59475</v>
      </c>
      <c r="D46">
        <v>181</v>
      </c>
      <c r="E46">
        <v>46</v>
      </c>
      <c r="F46">
        <f>(I46*1000)/C46</f>
        <v>39.730979403110553</v>
      </c>
      <c r="G46">
        <f>I46/D46</f>
        <v>13.05524861878453</v>
      </c>
      <c r="H46">
        <f>I46/E46</f>
        <v>51.369565217391305</v>
      </c>
      <c r="I46">
        <v>2363</v>
      </c>
      <c r="J46" s="32">
        <f>D46/C46</f>
        <v>3.0432955023118958E-3</v>
      </c>
      <c r="K46" s="43">
        <f>(D46-E46)/E46</f>
        <v>2.9347826086956523</v>
      </c>
      <c r="L46">
        <f>(I46/D46)/(I46/E46)</f>
        <v>0.2541436464088398</v>
      </c>
    </row>
    <row r="47" spans="1:12" x14ac:dyDescent="0.25">
      <c r="A47" t="s">
        <v>766</v>
      </c>
      <c r="B47" s="30">
        <v>17140</v>
      </c>
      <c r="C47">
        <v>907677</v>
      </c>
      <c r="D47">
        <v>4294</v>
      </c>
      <c r="E47">
        <v>723</v>
      </c>
      <c r="F47">
        <f>(I47*1000)/C47</f>
        <v>494.0986716640391</v>
      </c>
      <c r="G47">
        <f>I47/D47</f>
        <v>104.44387517466232</v>
      </c>
      <c r="H47">
        <f>I47/E47</f>
        <v>620.30705394190875</v>
      </c>
      <c r="I47">
        <v>448482</v>
      </c>
      <c r="J47" s="32">
        <f>E47/C47</f>
        <v>7.9653885688411191E-4</v>
      </c>
      <c r="K47" s="43">
        <f>(D47-E47)/E47</f>
        <v>4.9391424619640389</v>
      </c>
      <c r="L47">
        <f>(I47/D47)/(I47/E47)</f>
        <v>0.16837447601304145</v>
      </c>
    </row>
    <row r="48" spans="1:12" x14ac:dyDescent="0.25">
      <c r="A48" t="s">
        <v>900</v>
      </c>
      <c r="B48" s="30">
        <v>17300</v>
      </c>
      <c r="C48">
        <v>68582</v>
      </c>
      <c r="D48">
        <v>120</v>
      </c>
      <c r="E48">
        <v>30</v>
      </c>
      <c r="F48">
        <f>(I48*1000)/C48</f>
        <v>26.581318713365022</v>
      </c>
      <c r="G48">
        <f>I48/D48</f>
        <v>15.191666666666666</v>
      </c>
      <c r="H48">
        <f>I48/E48</f>
        <v>60.766666666666666</v>
      </c>
      <c r="I48">
        <v>1823</v>
      </c>
      <c r="J48" s="32">
        <f>D48/C48</f>
        <v>1.7497302499198039E-3</v>
      </c>
      <c r="K48" s="43">
        <f>(D48-E48)/E48</f>
        <v>3</v>
      </c>
      <c r="L48">
        <f>(I48/D48)/(I48/E48)</f>
        <v>0.25</v>
      </c>
    </row>
    <row r="49" spans="1:12" x14ac:dyDescent="0.25">
      <c r="A49" t="s">
        <v>739</v>
      </c>
      <c r="B49" s="30">
        <v>17460</v>
      </c>
      <c r="C49">
        <v>923418</v>
      </c>
      <c r="D49">
        <v>4390</v>
      </c>
      <c r="E49">
        <v>1085</v>
      </c>
      <c r="F49">
        <f>(I49*1000)/C49</f>
        <v>524.87605829645941</v>
      </c>
      <c r="G49">
        <f>I49/D49</f>
        <v>110.40546697038724</v>
      </c>
      <c r="H49">
        <f>I49/E49</f>
        <v>446.70967741935482</v>
      </c>
      <c r="I49">
        <v>484680</v>
      </c>
      <c r="J49" s="32">
        <f>E49/C49</f>
        <v>1.1749825106289892E-3</v>
      </c>
      <c r="K49" s="43">
        <f>(D49-E49)/E49</f>
        <v>3.0460829493087558</v>
      </c>
      <c r="L49">
        <f>(I49/D49)/(I49/E49)</f>
        <v>0.24715261958997722</v>
      </c>
    </row>
    <row r="50" spans="1:12" x14ac:dyDescent="0.25">
      <c r="A50" t="s">
        <v>695</v>
      </c>
      <c r="B50" s="30">
        <v>17780</v>
      </c>
      <c r="C50">
        <v>70268</v>
      </c>
      <c r="D50">
        <v>12996</v>
      </c>
      <c r="E50">
        <v>2876</v>
      </c>
      <c r="F50">
        <f>(I50*1000)/C50</f>
        <v>12704.47429840041</v>
      </c>
      <c r="G50">
        <f>I50/D50</f>
        <v>68.691751308094794</v>
      </c>
      <c r="H50">
        <f>I50/E50</f>
        <v>310.40264255910989</v>
      </c>
      <c r="I50">
        <v>892718</v>
      </c>
      <c r="J50" s="32">
        <f>D50/C50</f>
        <v>0.18494905220014801</v>
      </c>
      <c r="K50" s="43">
        <f>(D50-E50)/E50</f>
        <v>3.5187760778859527</v>
      </c>
      <c r="L50">
        <f>(I50/D50)/(I50/E50)</f>
        <v>0.22129886118805783</v>
      </c>
    </row>
    <row r="51" spans="1:12" x14ac:dyDescent="0.25">
      <c r="A51" t="s">
        <v>836</v>
      </c>
      <c r="B51" s="30">
        <v>17820</v>
      </c>
      <c r="C51">
        <v>232291</v>
      </c>
      <c r="D51">
        <v>999</v>
      </c>
      <c r="E51">
        <v>196</v>
      </c>
      <c r="F51">
        <f>(I51*1000)/C51</f>
        <v>275.2797138072504</v>
      </c>
      <c r="G51">
        <f>I51/D51</f>
        <v>64.009009009009006</v>
      </c>
      <c r="H51">
        <f>I51/E51</f>
        <v>326.25</v>
      </c>
      <c r="I51">
        <v>63945</v>
      </c>
      <c r="J51" s="32">
        <f>D51/C51</f>
        <v>4.300640145334946E-3</v>
      </c>
      <c r="K51" s="43">
        <f>(D51-E51)/E51</f>
        <v>4.0969387755102042</v>
      </c>
      <c r="L51">
        <f>(I51/D51)/(I51/E51)</f>
        <v>0.19619619619619619</v>
      </c>
    </row>
    <row r="52" spans="1:12" x14ac:dyDescent="0.25">
      <c r="A52" t="s">
        <v>763</v>
      </c>
      <c r="B52" s="30">
        <v>17860</v>
      </c>
      <c r="C52">
        <v>75408</v>
      </c>
      <c r="D52">
        <v>4625</v>
      </c>
      <c r="E52">
        <v>604</v>
      </c>
      <c r="F52">
        <f>(I52*1000)/C52</f>
        <v>3292.7540844472733</v>
      </c>
      <c r="G52">
        <f>I52/D52</f>
        <v>53.686486486486487</v>
      </c>
      <c r="H52">
        <f>I52/E52</f>
        <v>411.09271523178808</v>
      </c>
      <c r="I52">
        <v>248300</v>
      </c>
      <c r="J52" s="32">
        <f>D52/C52</f>
        <v>6.133301506471462E-2</v>
      </c>
      <c r="K52" s="43">
        <f>(D52-E52)/E52</f>
        <v>6.6572847682119205</v>
      </c>
      <c r="L52">
        <f>(I52/D52)/(I52/E52)</f>
        <v>0.1305945945945946</v>
      </c>
    </row>
    <row r="53" spans="1:12" x14ac:dyDescent="0.25">
      <c r="A53" t="s">
        <v>753</v>
      </c>
      <c r="B53" s="30">
        <v>17900</v>
      </c>
      <c r="C53">
        <v>284984</v>
      </c>
      <c r="D53">
        <v>1656</v>
      </c>
      <c r="E53">
        <v>708</v>
      </c>
      <c r="F53">
        <f>(I53*1000)/C53</f>
        <v>740.12576144625666</v>
      </c>
      <c r="G53">
        <f>I53/D53</f>
        <v>127.3695652173913</v>
      </c>
      <c r="H53">
        <f>I53/E53</f>
        <v>297.91525423728814</v>
      </c>
      <c r="I53">
        <v>210924</v>
      </c>
      <c r="J53" s="32">
        <f>D53/C53</f>
        <v>5.8108525390899142E-3</v>
      </c>
      <c r="K53" s="43">
        <f>(D53-E53)/E53</f>
        <v>1.3389830508474576</v>
      </c>
      <c r="L53">
        <f>(I53/D53)/(I53/E53)</f>
        <v>0.42753623188405793</v>
      </c>
    </row>
    <row r="54" spans="1:12" x14ac:dyDescent="0.25">
      <c r="A54" t="s">
        <v>701</v>
      </c>
      <c r="B54" s="30">
        <v>18140</v>
      </c>
      <c r="C54">
        <v>836802</v>
      </c>
      <c r="D54">
        <v>9332</v>
      </c>
      <c r="E54">
        <v>1964</v>
      </c>
      <c r="F54">
        <f>(I54*1000)/C54</f>
        <v>978.08561643017106</v>
      </c>
      <c r="G54">
        <f>I54/D54</f>
        <v>87.705100728675518</v>
      </c>
      <c r="H54">
        <f>I54/E54</f>
        <v>416.73319755600812</v>
      </c>
      <c r="I54">
        <v>818464</v>
      </c>
      <c r="J54" s="32">
        <f>E54/C54</f>
        <v>2.3470307193338446E-3</v>
      </c>
      <c r="K54" s="43">
        <f>(D54-E54)/E54</f>
        <v>3.7515274949083501</v>
      </c>
      <c r="L54">
        <f>(I54/D54)/(I54/E54)</f>
        <v>0.21045863694813544</v>
      </c>
    </row>
    <row r="55" spans="1:12" x14ac:dyDescent="0.25">
      <c r="A55" t="s">
        <v>850</v>
      </c>
      <c r="B55" s="30">
        <v>18580</v>
      </c>
      <c r="C55">
        <v>163715</v>
      </c>
      <c r="D55">
        <v>565</v>
      </c>
      <c r="E55">
        <v>87</v>
      </c>
      <c r="F55">
        <f>(I55*1000)/C55</f>
        <v>151.39724521271722</v>
      </c>
      <c r="G55">
        <f>I55/D55</f>
        <v>43.869026548672565</v>
      </c>
      <c r="H55">
        <f>I55/E55</f>
        <v>284.89655172413791</v>
      </c>
      <c r="I55">
        <v>24786</v>
      </c>
      <c r="J55" s="32">
        <f>D55/C55</f>
        <v>3.451119323214122E-3</v>
      </c>
      <c r="K55" s="43">
        <f>(D55-E55)/E55</f>
        <v>5.4942528735632186</v>
      </c>
      <c r="L55">
        <f>(I55/D55)/(I55/E55)</f>
        <v>0.15398230088495576</v>
      </c>
    </row>
    <row r="56" spans="1:12" x14ac:dyDescent="0.25">
      <c r="A56" t="s">
        <v>725</v>
      </c>
      <c r="B56" s="30">
        <v>18700</v>
      </c>
      <c r="C56">
        <v>25919</v>
      </c>
      <c r="D56">
        <v>4603</v>
      </c>
      <c r="E56">
        <v>1106</v>
      </c>
      <c r="F56">
        <f>(I56*1000)/C56</f>
        <v>9810.3707704772569</v>
      </c>
      <c r="G56">
        <f>I56/D56</f>
        <v>55.241147077992615</v>
      </c>
      <c r="H56">
        <f>I56/E56</f>
        <v>229.90506329113924</v>
      </c>
      <c r="I56">
        <v>254275</v>
      </c>
      <c r="J56" s="32">
        <f>D56/C56</f>
        <v>0.17759172807592885</v>
      </c>
      <c r="K56" s="43">
        <f>(D56-E56)/E56</f>
        <v>3.1618444846292948</v>
      </c>
      <c r="L56">
        <f>(I56/D56)/(I56/E56)</f>
        <v>0.24027807951336086</v>
      </c>
    </row>
    <row r="57" spans="1:12" x14ac:dyDescent="0.25">
      <c r="A57" t="s">
        <v>742</v>
      </c>
      <c r="B57" s="30">
        <v>19100</v>
      </c>
      <c r="C57">
        <v>2954801</v>
      </c>
      <c r="D57">
        <v>10424</v>
      </c>
      <c r="E57">
        <v>1803</v>
      </c>
      <c r="F57">
        <f>(I57*1000)/C57</f>
        <v>260.01581832414433</v>
      </c>
      <c r="G57">
        <f>I57/D57</f>
        <v>73.704432079815803</v>
      </c>
      <c r="H57">
        <f>I57/E57</f>
        <v>426.12035496394896</v>
      </c>
      <c r="I57">
        <v>768295</v>
      </c>
      <c r="J57" s="32">
        <f>E57/C57</f>
        <v>6.1019337681285477E-4</v>
      </c>
      <c r="K57" s="43">
        <f>(D57-E57)/E57</f>
        <v>4.7814753189129231</v>
      </c>
      <c r="L57">
        <f>(I57/D57)/(I57/E57)</f>
        <v>0.17296623177283191</v>
      </c>
    </row>
    <row r="58" spans="1:12" x14ac:dyDescent="0.25">
      <c r="A58" t="s">
        <v>807</v>
      </c>
      <c r="B58" s="30">
        <v>19380</v>
      </c>
      <c r="C58">
        <v>318802</v>
      </c>
      <c r="D58">
        <v>2503</v>
      </c>
      <c r="E58">
        <v>577</v>
      </c>
      <c r="F58">
        <f>(I58*1000)/C58</f>
        <v>638.99850063675888</v>
      </c>
      <c r="G58">
        <f>I58/D58</f>
        <v>81.387934478625652</v>
      </c>
      <c r="H58">
        <f>I58/E58</f>
        <v>353.05719237435011</v>
      </c>
      <c r="I58">
        <v>203714</v>
      </c>
      <c r="J58" s="32">
        <f>D58/C58</f>
        <v>7.8512681852685989E-3</v>
      </c>
      <c r="K58" s="43">
        <f>(D58-E58)/E58</f>
        <v>3.337954939341421</v>
      </c>
      <c r="L58">
        <f>(I58/D58)/(I58/E58)</f>
        <v>0.2305233719536556</v>
      </c>
    </row>
    <row r="59" spans="1:12" x14ac:dyDescent="0.25">
      <c r="A59" t="s">
        <v>853</v>
      </c>
      <c r="B59" s="30">
        <v>19660</v>
      </c>
      <c r="C59">
        <v>158021</v>
      </c>
      <c r="D59">
        <v>148</v>
      </c>
      <c r="E59">
        <v>82</v>
      </c>
      <c r="F59">
        <f>(I59*1000)/C59</f>
        <v>106.06818081141114</v>
      </c>
      <c r="G59">
        <f>I59/D59</f>
        <v>113.25</v>
      </c>
      <c r="H59">
        <f>I59/E59</f>
        <v>204.40243902439025</v>
      </c>
      <c r="I59">
        <v>16761</v>
      </c>
      <c r="J59" s="32">
        <f>D59/C59</f>
        <v>9.3658437802570543E-4</v>
      </c>
      <c r="K59" s="43">
        <f>(D59-E59)/E59</f>
        <v>0.80487804878048785</v>
      </c>
      <c r="L59">
        <f>(I59/D59)/(I59/E59)</f>
        <v>0.55405405405405406</v>
      </c>
    </row>
    <row r="60" spans="1:12" x14ac:dyDescent="0.25">
      <c r="A60" t="s">
        <v>738</v>
      </c>
      <c r="B60" s="30">
        <v>19740</v>
      </c>
      <c r="C60">
        <v>1211011</v>
      </c>
      <c r="D60">
        <v>7158</v>
      </c>
      <c r="E60">
        <v>1146</v>
      </c>
      <c r="F60">
        <f>(I60*1000)/C60</f>
        <v>434.316451295653</v>
      </c>
      <c r="G60">
        <f>I60/D60</f>
        <v>73.47890472198938</v>
      </c>
      <c r="H60">
        <f>I60/E60</f>
        <v>458.95462478184993</v>
      </c>
      <c r="I60">
        <v>525962</v>
      </c>
      <c r="J60" s="32">
        <f>E60/C60</f>
        <v>9.463167551739827E-4</v>
      </c>
      <c r="K60" s="43">
        <f>(D60-E60)/E60</f>
        <v>5.2460732984293195</v>
      </c>
      <c r="L60">
        <f>(I60/D60)/(I60/E60)</f>
        <v>0.16010058675607711</v>
      </c>
    </row>
    <row r="61" spans="1:12" x14ac:dyDescent="0.25">
      <c r="A61" t="s">
        <v>754</v>
      </c>
      <c r="B61" s="30">
        <v>19820</v>
      </c>
      <c r="C61">
        <v>1709983</v>
      </c>
      <c r="D61">
        <v>4641</v>
      </c>
      <c r="E61">
        <v>911</v>
      </c>
      <c r="F61">
        <f>(I61*1000)/C61</f>
        <v>144.6499760523935</v>
      </c>
      <c r="G61">
        <f>I61/D61</f>
        <v>53.29648782589959</v>
      </c>
      <c r="H61">
        <f>I61/E61</f>
        <v>271.51372118551041</v>
      </c>
      <c r="I61">
        <v>247349</v>
      </c>
      <c r="J61" s="32">
        <f>E61/C61</f>
        <v>5.3275383439484484E-4</v>
      </c>
      <c r="K61" s="43">
        <f>(D61-E61)/E61</f>
        <v>4.0944017563117452</v>
      </c>
      <c r="L61">
        <f>(I61/D61)/(I61/E61)</f>
        <v>0.19629390217625514</v>
      </c>
    </row>
    <row r="62" spans="1:12" x14ac:dyDescent="0.25">
      <c r="A62" t="s">
        <v>876</v>
      </c>
      <c r="B62" s="30">
        <v>20100</v>
      </c>
      <c r="C62">
        <v>51662</v>
      </c>
      <c r="D62">
        <v>278</v>
      </c>
      <c r="E62">
        <v>50</v>
      </c>
      <c r="F62">
        <f>(I62*1000)/C62</f>
        <v>412.68243583291394</v>
      </c>
      <c r="G62">
        <f>I62/D62</f>
        <v>76.690647482014384</v>
      </c>
      <c r="H62">
        <f>I62/E62</f>
        <v>426.4</v>
      </c>
      <c r="I62">
        <v>21320</v>
      </c>
      <c r="J62" s="32">
        <f>D62/C62</f>
        <v>5.381131198947002E-3</v>
      </c>
      <c r="K62" s="43">
        <f>(D62-E62)/E62</f>
        <v>4.5599999999999996</v>
      </c>
      <c r="L62">
        <f>(I62/D62)/(I62/E62)</f>
        <v>0.17985611510791366</v>
      </c>
    </row>
    <row r="63" spans="1:12" x14ac:dyDescent="0.25">
      <c r="A63" t="s">
        <v>838</v>
      </c>
      <c r="B63" s="30">
        <v>20260</v>
      </c>
      <c r="C63">
        <v>109624</v>
      </c>
      <c r="D63">
        <v>650</v>
      </c>
      <c r="E63">
        <v>121</v>
      </c>
      <c r="F63">
        <f>(I63*1000)/C63</f>
        <v>251.1128949864993</v>
      </c>
      <c r="G63">
        <f>I63/D63</f>
        <v>42.350769230769231</v>
      </c>
      <c r="H63">
        <f>I63/E63</f>
        <v>227.50413223140495</v>
      </c>
      <c r="I63">
        <v>27528</v>
      </c>
      <c r="J63" s="32">
        <f>D63/C63</f>
        <v>5.9293585346274534E-3</v>
      </c>
      <c r="K63" s="43">
        <f>(D63-E63)/E63</f>
        <v>4.3719008264462813</v>
      </c>
      <c r="L63">
        <f>(I63/D63)/(I63/E63)</f>
        <v>0.18615384615384617</v>
      </c>
    </row>
    <row r="64" spans="1:12" x14ac:dyDescent="0.25">
      <c r="A64" t="s">
        <v>702</v>
      </c>
      <c r="B64" s="30">
        <v>20500</v>
      </c>
      <c r="C64">
        <v>241065</v>
      </c>
      <c r="D64">
        <v>19423</v>
      </c>
      <c r="E64">
        <v>3499</v>
      </c>
      <c r="F64">
        <f>(I64*1000)/C64</f>
        <v>8767.6726194179992</v>
      </c>
      <c r="G64">
        <f>I64/D64</f>
        <v>108.81835967667199</v>
      </c>
      <c r="H64">
        <f>I64/E64</f>
        <v>604.05230065733065</v>
      </c>
      <c r="I64">
        <v>2113579</v>
      </c>
      <c r="J64" s="32">
        <f>D64/C64</f>
        <v>8.0571630058283036E-2</v>
      </c>
      <c r="K64" s="43">
        <f>(D64-E64)/E64</f>
        <v>4.5510145755930269</v>
      </c>
      <c r="L64">
        <f>(I64/D64)/(I64/E64)</f>
        <v>0.1801472481079133</v>
      </c>
    </row>
    <row r="65" spans="1:12" x14ac:dyDescent="0.25">
      <c r="A65" t="s">
        <v>834</v>
      </c>
      <c r="B65" s="30">
        <v>21340</v>
      </c>
      <c r="C65">
        <v>229609</v>
      </c>
      <c r="D65">
        <v>1757</v>
      </c>
      <c r="E65">
        <v>127</v>
      </c>
      <c r="F65">
        <f>(I65*1000)/C65</f>
        <v>397.76315388334081</v>
      </c>
      <c r="G65">
        <f>I65/D65</f>
        <v>51.980648833238476</v>
      </c>
      <c r="H65">
        <f>I65/E65</f>
        <v>719.1338582677165</v>
      </c>
      <c r="I65">
        <v>91330</v>
      </c>
      <c r="J65" s="32">
        <f>D65/C65</f>
        <v>7.6521390712036546E-3</v>
      </c>
      <c r="K65" s="43">
        <f>(D65-E65)/E65</f>
        <v>12.834645669291339</v>
      </c>
      <c r="L65">
        <f>(I65/D65)/(I65/E65)</f>
        <v>7.2282299373932851E-2</v>
      </c>
    </row>
    <row r="66" spans="1:12" x14ac:dyDescent="0.25">
      <c r="A66" t="s">
        <v>918</v>
      </c>
      <c r="B66" s="30">
        <v>21500</v>
      </c>
      <c r="C66">
        <v>114164</v>
      </c>
      <c r="D66">
        <v>46</v>
      </c>
      <c r="E66">
        <v>16</v>
      </c>
      <c r="F66">
        <f>(I66*1000)/C66</f>
        <v>14.426614344276654</v>
      </c>
      <c r="G66">
        <f>I66/D66</f>
        <v>35.804347826086953</v>
      </c>
      <c r="H66">
        <f>I66/E66</f>
        <v>102.9375</v>
      </c>
      <c r="I66">
        <v>1647</v>
      </c>
      <c r="J66" s="32">
        <f>D66/C66</f>
        <v>4.0292911951228056E-4</v>
      </c>
      <c r="K66" s="43">
        <f>(D66-E66)/E66</f>
        <v>1.875</v>
      </c>
      <c r="L66">
        <f>(I66/D66)/(I66/E66)</f>
        <v>0.34782608695652173</v>
      </c>
    </row>
    <row r="67" spans="1:12" x14ac:dyDescent="0.25">
      <c r="A67" t="s">
        <v>792</v>
      </c>
      <c r="B67" s="30">
        <v>21660</v>
      </c>
      <c r="C67">
        <v>123022</v>
      </c>
      <c r="D67">
        <v>1508</v>
      </c>
      <c r="E67">
        <v>316</v>
      </c>
      <c r="F67">
        <f>(I67*1000)/C67</f>
        <v>818.99172505730678</v>
      </c>
      <c r="G67">
        <f>I67/D67</f>
        <v>66.812997347480106</v>
      </c>
      <c r="H67">
        <f>I67/E67</f>
        <v>318.84177215189874</v>
      </c>
      <c r="I67">
        <v>100754</v>
      </c>
      <c r="J67" s="32">
        <f>D67/C67</f>
        <v>1.2257970119165677E-2</v>
      </c>
      <c r="K67" s="43">
        <f>(D67-E67)/E67</f>
        <v>3.7721518987341773</v>
      </c>
      <c r="L67">
        <f>(I67/D67)/(I67/E67)</f>
        <v>0.20954907161803712</v>
      </c>
    </row>
    <row r="68" spans="1:12" x14ac:dyDescent="0.25">
      <c r="A68" t="s">
        <v>809</v>
      </c>
      <c r="B68" s="30">
        <v>21820</v>
      </c>
      <c r="C68">
        <v>27673</v>
      </c>
      <c r="D68">
        <v>1258</v>
      </c>
      <c r="E68">
        <v>230</v>
      </c>
      <c r="F68">
        <f>(I68*1000)/C68</f>
        <v>5212.9873884291546</v>
      </c>
      <c r="G68">
        <f>I68/D68</f>
        <v>114.67329093799682</v>
      </c>
      <c r="H68">
        <f>I68/E68</f>
        <v>627.21304347826083</v>
      </c>
      <c r="I68">
        <v>144259</v>
      </c>
      <c r="J68" s="32">
        <f>D68/C68</f>
        <v>4.5459473132656379E-2</v>
      </c>
      <c r="K68" s="43">
        <f>(D68-E68)/E68</f>
        <v>4.4695652173913043</v>
      </c>
      <c r="L68">
        <f>(I68/D68)/(I68/E68)</f>
        <v>0.18282988871224168</v>
      </c>
    </row>
    <row r="69" spans="1:12" x14ac:dyDescent="0.25">
      <c r="A69" t="s">
        <v>756</v>
      </c>
      <c r="B69" s="30">
        <v>22020</v>
      </c>
      <c r="C69">
        <v>120979</v>
      </c>
      <c r="D69">
        <v>3103</v>
      </c>
      <c r="E69">
        <v>645</v>
      </c>
      <c r="F69">
        <f>(I69*1000)/C69</f>
        <v>1291.9349639193579</v>
      </c>
      <c r="G69">
        <f>I69/D69</f>
        <v>50.369642281662905</v>
      </c>
      <c r="H69">
        <f>I69/E69</f>
        <v>242.32093023255814</v>
      </c>
      <c r="I69">
        <v>156297</v>
      </c>
      <c r="J69" s="32">
        <f>D69/C69</f>
        <v>2.564907959232594E-2</v>
      </c>
      <c r="K69" s="43">
        <f>(D69-E69)/E69</f>
        <v>3.8108527131782948</v>
      </c>
      <c r="L69">
        <f>(I69/D69)/(I69/E69)</f>
        <v>0.20786335804060585</v>
      </c>
    </row>
    <row r="70" spans="1:12" x14ac:dyDescent="0.25">
      <c r="A70" t="s">
        <v>881</v>
      </c>
      <c r="B70" s="30">
        <v>22180</v>
      </c>
      <c r="C70">
        <v>97042</v>
      </c>
      <c r="D70">
        <v>469</v>
      </c>
      <c r="E70">
        <v>48</v>
      </c>
      <c r="F70">
        <f>(I70*1000)/C70</f>
        <v>162.04323900991324</v>
      </c>
      <c r="G70">
        <f>I70/D70</f>
        <v>33.528784648187631</v>
      </c>
      <c r="H70">
        <f>I70/E70</f>
        <v>327.60416666666669</v>
      </c>
      <c r="I70">
        <v>15725</v>
      </c>
      <c r="J70" s="32">
        <f>D70/C70</f>
        <v>4.8329589250015459E-3</v>
      </c>
      <c r="K70" s="43">
        <f>(D70-E70)/E70</f>
        <v>8.7708333333333339</v>
      </c>
      <c r="L70">
        <f>(I70/D70)/(I70/E70)</f>
        <v>0.10234541577825158</v>
      </c>
    </row>
    <row r="71" spans="1:12" x14ac:dyDescent="0.25">
      <c r="A71" t="s">
        <v>759</v>
      </c>
      <c r="B71" s="30">
        <v>22220</v>
      </c>
      <c r="C71">
        <v>199864</v>
      </c>
      <c r="D71">
        <v>3456</v>
      </c>
      <c r="E71">
        <v>624</v>
      </c>
      <c r="F71">
        <f>(I71*1000)/C71</f>
        <v>725.59340351438982</v>
      </c>
      <c r="G71">
        <f>I71/D71</f>
        <v>41.961805555555557</v>
      </c>
      <c r="H71">
        <f>I71/E71</f>
        <v>232.40384615384616</v>
      </c>
      <c r="I71">
        <v>145020</v>
      </c>
      <c r="J71" s="32">
        <f>D71/C71</f>
        <v>1.7291758395709081E-2</v>
      </c>
      <c r="K71" s="43">
        <f>(D71-E71)/E71</f>
        <v>4.5384615384615383</v>
      </c>
      <c r="L71">
        <f>(I71/D71)/(I71/E71)</f>
        <v>0.18055555555555555</v>
      </c>
    </row>
    <row r="72" spans="1:12" x14ac:dyDescent="0.25">
      <c r="A72" t="s">
        <v>819</v>
      </c>
      <c r="B72" s="30">
        <v>22380</v>
      </c>
      <c r="C72">
        <v>50051</v>
      </c>
      <c r="D72">
        <v>917</v>
      </c>
      <c r="E72">
        <v>184</v>
      </c>
      <c r="F72">
        <f>(I72*1000)/C72</f>
        <v>790.79339074144377</v>
      </c>
      <c r="G72">
        <f>I72/D72</f>
        <v>43.162486368593235</v>
      </c>
      <c r="H72">
        <f>I72/E72</f>
        <v>215.10869565217391</v>
      </c>
      <c r="I72">
        <v>39580</v>
      </c>
      <c r="J72" s="32">
        <f>D72/C72</f>
        <v>1.8321312261493278E-2</v>
      </c>
      <c r="K72" s="43">
        <f>(D72-E72)/E72</f>
        <v>3.9836956521739131</v>
      </c>
      <c r="L72">
        <f>(I72/D72)/(I72/E72)</f>
        <v>0.20065430752453653</v>
      </c>
    </row>
    <row r="73" spans="1:12" x14ac:dyDescent="0.25">
      <c r="A73" t="s">
        <v>886</v>
      </c>
      <c r="B73" s="30">
        <v>22420</v>
      </c>
      <c r="C73">
        <v>117246</v>
      </c>
      <c r="D73">
        <v>144</v>
      </c>
      <c r="E73">
        <v>45</v>
      </c>
      <c r="F73">
        <f>(I73*1000)/C73</f>
        <v>29.536188867850502</v>
      </c>
      <c r="G73">
        <f>I73/D73</f>
        <v>24.048611111111111</v>
      </c>
      <c r="H73">
        <f>I73/E73</f>
        <v>76.955555555555549</v>
      </c>
      <c r="I73">
        <v>3463</v>
      </c>
      <c r="J73" s="32">
        <f>D73/C73</f>
        <v>1.2281868891049587E-3</v>
      </c>
      <c r="K73" s="43">
        <f>(D73-E73)/E73</f>
        <v>2.2000000000000002</v>
      </c>
      <c r="L73">
        <f>(I73/D73)/(I73/E73)</f>
        <v>0.3125</v>
      </c>
    </row>
    <row r="74" spans="1:12" x14ac:dyDescent="0.25">
      <c r="A74" t="s">
        <v>698</v>
      </c>
      <c r="B74" s="30">
        <v>22660</v>
      </c>
      <c r="C74">
        <v>120470</v>
      </c>
      <c r="D74">
        <v>9193</v>
      </c>
      <c r="E74">
        <v>2635</v>
      </c>
      <c r="F74">
        <f>(I74*1000)/C74</f>
        <v>2754.7273180044826</v>
      </c>
      <c r="G74">
        <f>I74/D74</f>
        <v>36.099423474382682</v>
      </c>
      <c r="H74">
        <f>I74/E74</f>
        <v>125.94383301707779</v>
      </c>
      <c r="I74">
        <v>331862</v>
      </c>
      <c r="J74" s="32">
        <f>D74/C74</f>
        <v>7.6309454636008966E-2</v>
      </c>
      <c r="K74" s="43">
        <f>(D74-E74)/E74</f>
        <v>2.4888045540796964</v>
      </c>
      <c r="L74">
        <f>(I74/D74)/(I74/E74)</f>
        <v>0.28663113238333515</v>
      </c>
    </row>
    <row r="75" spans="1:12" x14ac:dyDescent="0.25">
      <c r="A75" t="s">
        <v>892</v>
      </c>
      <c r="B75" s="30">
        <v>23060</v>
      </c>
      <c r="C75">
        <v>191745</v>
      </c>
      <c r="D75">
        <v>229</v>
      </c>
      <c r="E75">
        <v>40</v>
      </c>
      <c r="F75">
        <f>(I75*1000)/C75</f>
        <v>35.839265691413075</v>
      </c>
      <c r="G75">
        <f>I75/D75</f>
        <v>30.008733624454148</v>
      </c>
      <c r="H75">
        <f>I75/E75</f>
        <v>171.8</v>
      </c>
      <c r="I75">
        <v>6872</v>
      </c>
      <c r="J75" s="32">
        <f>D75/C75</f>
        <v>1.1942945057237476E-3</v>
      </c>
      <c r="K75" s="43">
        <f>(D75-E75)/E75</f>
        <v>4.7249999999999996</v>
      </c>
      <c r="L75">
        <f>(I75/D75)/(I75/E75)</f>
        <v>0.17467248908296942</v>
      </c>
    </row>
    <row r="76" spans="1:12" x14ac:dyDescent="0.25">
      <c r="A76" t="s">
        <v>860</v>
      </c>
      <c r="B76" s="30">
        <v>23420</v>
      </c>
      <c r="C76">
        <v>249702</v>
      </c>
      <c r="D76">
        <v>413</v>
      </c>
      <c r="E76">
        <v>69</v>
      </c>
      <c r="F76">
        <f>(I76*1000)/C76</f>
        <v>34.384986904390033</v>
      </c>
      <c r="G76">
        <f>I76/D76</f>
        <v>20.789346246973366</v>
      </c>
      <c r="H76">
        <f>I76/E76</f>
        <v>124.43478260869566</v>
      </c>
      <c r="I76">
        <v>8586</v>
      </c>
      <c r="J76" s="32">
        <f>D76/C76</f>
        <v>1.6539715340686098E-3</v>
      </c>
      <c r="K76" s="43">
        <f>(D76-E76)/E76</f>
        <v>4.9855072463768115</v>
      </c>
      <c r="L76">
        <f>(I76/D76)/(I76/E76)</f>
        <v>0.16707021791767554</v>
      </c>
    </row>
    <row r="77" spans="1:12" x14ac:dyDescent="0.25">
      <c r="A77" t="s">
        <v>707</v>
      </c>
      <c r="B77" s="30">
        <v>23540</v>
      </c>
      <c r="C77">
        <v>92134</v>
      </c>
      <c r="D77">
        <v>9744</v>
      </c>
      <c r="E77">
        <v>1735</v>
      </c>
      <c r="F77">
        <f>(I77*1000)/C77</f>
        <v>8588.5123841361492</v>
      </c>
      <c r="G77">
        <f>I77/D77</f>
        <v>81.208333333333329</v>
      </c>
      <c r="H77">
        <f>I77/E77</f>
        <v>456.07723342939482</v>
      </c>
      <c r="I77">
        <v>791294</v>
      </c>
      <c r="J77" s="32">
        <f>D77/C77</f>
        <v>0.10575900319100441</v>
      </c>
      <c r="K77" s="43">
        <f>(D77-E77)/E77</f>
        <v>4.6161383285302593</v>
      </c>
      <c r="L77">
        <f>(I77/D77)/(I77/E77)</f>
        <v>0.1780582922824302</v>
      </c>
    </row>
    <row r="78" spans="1:12" x14ac:dyDescent="0.25">
      <c r="A78" t="s">
        <v>815</v>
      </c>
      <c r="B78" s="30">
        <v>24220</v>
      </c>
      <c r="C78">
        <v>43601</v>
      </c>
      <c r="D78">
        <v>248</v>
      </c>
      <c r="E78">
        <v>208</v>
      </c>
      <c r="F78">
        <f>(I78*1000)/C78</f>
        <v>1611.7749592899245</v>
      </c>
      <c r="G78">
        <f>I78/D78</f>
        <v>283.36693548387098</v>
      </c>
      <c r="H78">
        <f>I78/E78</f>
        <v>337.86057692307691</v>
      </c>
      <c r="I78">
        <v>70275</v>
      </c>
      <c r="J78" s="32">
        <f>D78/C78</f>
        <v>5.6879429370885991E-3</v>
      </c>
      <c r="K78" s="43">
        <f>(D78-E78)/E78</f>
        <v>0.19230769230769232</v>
      </c>
      <c r="L78">
        <f>(I78/D78)/(I78/E78)</f>
        <v>0.83870967741935487</v>
      </c>
    </row>
    <row r="79" spans="1:12" x14ac:dyDescent="0.25">
      <c r="A79" t="s">
        <v>858</v>
      </c>
      <c r="B79" s="30">
        <v>24340</v>
      </c>
      <c r="C79">
        <v>474938</v>
      </c>
      <c r="D79">
        <v>179</v>
      </c>
      <c r="E79">
        <v>73</v>
      </c>
      <c r="F79">
        <f>(I79*1000)/C79</f>
        <v>3.8089182166935474</v>
      </c>
      <c r="G79">
        <f>I79/D79</f>
        <v>10.106145251396647</v>
      </c>
      <c r="H79">
        <f>I79/E79</f>
        <v>24.780821917808218</v>
      </c>
      <c r="I79">
        <v>1809</v>
      </c>
      <c r="J79" s="32">
        <f>E79/C79</f>
        <v>1.537042729787888E-4</v>
      </c>
      <c r="K79" s="43">
        <f>(D79-E79)/E79</f>
        <v>1.452054794520548</v>
      </c>
      <c r="L79">
        <f>(I79/D79)/(I79/E79)</f>
        <v>0.40782122905027929</v>
      </c>
    </row>
    <row r="80" spans="1:12" x14ac:dyDescent="0.25">
      <c r="A80" t="s">
        <v>855</v>
      </c>
      <c r="B80" s="30">
        <v>24540</v>
      </c>
      <c r="C80">
        <v>85157</v>
      </c>
      <c r="D80">
        <v>235</v>
      </c>
      <c r="E80">
        <v>78</v>
      </c>
      <c r="F80">
        <f>(I80*1000)/C80</f>
        <v>47.300867808870677</v>
      </c>
      <c r="G80">
        <f>I80/D80</f>
        <v>17.140425531914893</v>
      </c>
      <c r="H80">
        <f>I80/E80</f>
        <v>51.641025641025642</v>
      </c>
      <c r="I80">
        <v>4028</v>
      </c>
      <c r="J80" s="32">
        <f>D80/C80</f>
        <v>2.7596087227121668E-3</v>
      </c>
      <c r="K80" s="43">
        <f>(D80-E80)/E80</f>
        <v>2.0128205128205128</v>
      </c>
      <c r="L80">
        <f>(I80/D80)/(I80/E80)</f>
        <v>0.33191489361702126</v>
      </c>
    </row>
    <row r="81" spans="1:12" x14ac:dyDescent="0.25">
      <c r="A81" t="s">
        <v>941</v>
      </c>
      <c r="B81" s="30">
        <v>24580</v>
      </c>
      <c r="C81">
        <v>156091</v>
      </c>
      <c r="D81">
        <v>2</v>
      </c>
      <c r="E81">
        <v>0</v>
      </c>
      <c r="F81">
        <f>(I81*1000)/C81</f>
        <v>10.244024319147163</v>
      </c>
      <c r="G81">
        <f>I81/D81</f>
        <v>799.5</v>
      </c>
      <c r="I81">
        <v>1599</v>
      </c>
      <c r="J81" s="32">
        <f>D81/C81</f>
        <v>1.2813038548026471E-5</v>
      </c>
      <c r="K81" s="43" t="e">
        <f>(D81-E81)/E81</f>
        <v>#DIV/0!</v>
      </c>
      <c r="L81" t="e">
        <f>(I81/D81)/(I81/E81)</f>
        <v>#DIV/0!</v>
      </c>
    </row>
    <row r="82" spans="1:12" x14ac:dyDescent="0.25">
      <c r="A82" t="s">
        <v>820</v>
      </c>
      <c r="B82" s="30">
        <v>24660</v>
      </c>
      <c r="C82">
        <v>318528</v>
      </c>
      <c r="D82">
        <v>1725</v>
      </c>
      <c r="E82">
        <v>266</v>
      </c>
      <c r="F82">
        <f>(I82*1000)/C82</f>
        <v>181.22111713883865</v>
      </c>
      <c r="G82">
        <f>I82/D82</f>
        <v>33.463188405797105</v>
      </c>
      <c r="H82">
        <f>I82/E82</f>
        <v>217.00751879699249</v>
      </c>
      <c r="I82">
        <v>57724</v>
      </c>
      <c r="J82" s="32">
        <f>D82/C82</f>
        <v>5.415536467751658E-3</v>
      </c>
      <c r="K82" s="43">
        <f>(D82-E82)/E82</f>
        <v>5.4849624060150379</v>
      </c>
      <c r="L82">
        <f>(I82/D82)/(I82/E82)</f>
        <v>0.15420289855072464</v>
      </c>
    </row>
    <row r="83" spans="1:12" x14ac:dyDescent="0.25">
      <c r="A83" t="s">
        <v>833</v>
      </c>
      <c r="B83" s="30">
        <v>24780</v>
      </c>
      <c r="C83">
        <v>60323</v>
      </c>
      <c r="D83">
        <v>630</v>
      </c>
      <c r="E83">
        <v>128</v>
      </c>
      <c r="F83">
        <f>(I83*1000)/C83</f>
        <v>418.96125855809561</v>
      </c>
      <c r="G83">
        <f>I83/D83</f>
        <v>40.115873015873014</v>
      </c>
      <c r="H83">
        <f>I83/E83</f>
        <v>197.4453125</v>
      </c>
      <c r="I83">
        <v>25273</v>
      </c>
      <c r="J83" s="32">
        <f>D83/C83</f>
        <v>1.0443777663577739E-2</v>
      </c>
      <c r="K83" s="43">
        <f>(D83-E83)/E83</f>
        <v>3.921875</v>
      </c>
      <c r="L83">
        <f>(I83/D83)/(I83/E83)</f>
        <v>0.20317460317460317</v>
      </c>
    </row>
    <row r="84" spans="1:12" x14ac:dyDescent="0.25">
      <c r="A84" t="s">
        <v>793</v>
      </c>
      <c r="B84" s="30">
        <v>24860</v>
      </c>
      <c r="C84">
        <v>322404</v>
      </c>
      <c r="D84">
        <v>1962</v>
      </c>
      <c r="E84">
        <v>329</v>
      </c>
      <c r="F84">
        <f>(I84*1000)/C84</f>
        <v>576.40103720797504</v>
      </c>
      <c r="G84">
        <f>I84/D84</f>
        <v>94.716615698267077</v>
      </c>
      <c r="H84">
        <f>I84/E84</f>
        <v>564.84498480243155</v>
      </c>
      <c r="I84">
        <v>185834</v>
      </c>
      <c r="J84" s="32">
        <f>D84/C84</f>
        <v>6.0855324375628092E-3</v>
      </c>
      <c r="K84" s="43">
        <f>(D84-E84)/E84</f>
        <v>4.9635258358662613</v>
      </c>
      <c r="L84">
        <f>(I84/D84)/(I84/E84)</f>
        <v>0.16768603465851176</v>
      </c>
    </row>
    <row r="85" spans="1:12" x14ac:dyDescent="0.25">
      <c r="A85" t="s">
        <v>891</v>
      </c>
      <c r="B85" s="30">
        <v>25420</v>
      </c>
      <c r="C85">
        <v>271533</v>
      </c>
      <c r="D85">
        <v>447</v>
      </c>
      <c r="E85">
        <v>54</v>
      </c>
      <c r="F85">
        <f>(I85*1000)/C85</f>
        <v>14.326067181521214</v>
      </c>
      <c r="G85">
        <f>I85/D85</f>
        <v>8.7024608501118568</v>
      </c>
      <c r="H85">
        <f>I85/E85</f>
        <v>72.037037037037038</v>
      </c>
      <c r="I85">
        <v>3890</v>
      </c>
      <c r="J85" s="32">
        <f>D85/C85</f>
        <v>1.6462087481079648E-3</v>
      </c>
      <c r="K85" s="43">
        <f>(D85-E85)/E85</f>
        <v>7.2777777777777777</v>
      </c>
      <c r="L85">
        <f>(I85/D85)/(I85/E85)</f>
        <v>0.12080536912751677</v>
      </c>
    </row>
    <row r="86" spans="1:12" x14ac:dyDescent="0.25">
      <c r="A86" t="s">
        <v>861</v>
      </c>
      <c r="B86" s="30">
        <v>25500</v>
      </c>
      <c r="C86">
        <v>51459</v>
      </c>
      <c r="D86">
        <v>386</v>
      </c>
      <c r="E86">
        <v>69</v>
      </c>
      <c r="F86">
        <f>(I86*1000)/C86</f>
        <v>64.187022678248709</v>
      </c>
      <c r="G86">
        <f>I86/D86</f>
        <v>8.5569948186528499</v>
      </c>
      <c r="H86">
        <f>I86/E86</f>
        <v>47.869565217391305</v>
      </c>
      <c r="I86">
        <v>3303</v>
      </c>
      <c r="J86" s="32">
        <f>D86/C86</f>
        <v>7.5011173944305176E-3</v>
      </c>
      <c r="K86" s="43">
        <f>(D86-E86)/E86</f>
        <v>4.5942028985507246</v>
      </c>
      <c r="L86">
        <f>(I86/D86)/(I86/E86)</f>
        <v>0.17875647668393782</v>
      </c>
    </row>
    <row r="87" spans="1:12" x14ac:dyDescent="0.25">
      <c r="A87" t="s">
        <v>747</v>
      </c>
      <c r="B87" s="30">
        <v>25540</v>
      </c>
      <c r="C87">
        <v>533971</v>
      </c>
      <c r="D87">
        <v>5416</v>
      </c>
      <c r="E87">
        <v>852</v>
      </c>
      <c r="F87">
        <f>(I87*1000)/C87</f>
        <v>520.5994333025576</v>
      </c>
      <c r="G87">
        <f>I87/D87</f>
        <v>51.326624815361889</v>
      </c>
      <c r="H87">
        <f>I87/E87</f>
        <v>326.27347417840377</v>
      </c>
      <c r="I87">
        <v>277985</v>
      </c>
      <c r="J87" s="32">
        <f>E87/C87</f>
        <v>1.5955922699921906E-3</v>
      </c>
      <c r="K87" s="43">
        <f>(D87-E87)/E87</f>
        <v>5.356807511737089</v>
      </c>
      <c r="L87">
        <f>(I87/D87)/(I87/E87)</f>
        <v>0.15731166912850811</v>
      </c>
    </row>
    <row r="88" spans="1:12" x14ac:dyDescent="0.25">
      <c r="A88" t="s">
        <v>803</v>
      </c>
      <c r="B88" s="30">
        <v>25620</v>
      </c>
      <c r="C88">
        <v>50122</v>
      </c>
      <c r="D88">
        <v>2389</v>
      </c>
      <c r="E88">
        <v>254</v>
      </c>
      <c r="F88">
        <f>(I88*1000)/C88</f>
        <v>1184.3701368660468</v>
      </c>
      <c r="G88">
        <f>I88/D88</f>
        <v>24.84847216408539</v>
      </c>
      <c r="H88">
        <f>I88/E88</f>
        <v>233.71259842519686</v>
      </c>
      <c r="I88">
        <v>59363</v>
      </c>
      <c r="J88" s="32">
        <f>D88/C88</f>
        <v>4.7663700570607717E-2</v>
      </c>
      <c r="K88" s="43">
        <f>(D88-E88)/E88</f>
        <v>8.4055118110236222</v>
      </c>
      <c r="L88">
        <f>(I88/D88)/(I88/E88)</f>
        <v>0.10632063624947675</v>
      </c>
    </row>
    <row r="89" spans="1:12" x14ac:dyDescent="0.25">
      <c r="A89" t="s">
        <v>780</v>
      </c>
      <c r="B89">
        <v>46520</v>
      </c>
      <c r="C89">
        <v>355607</v>
      </c>
      <c r="D89">
        <v>3975</v>
      </c>
      <c r="E89">
        <v>415</v>
      </c>
      <c r="F89">
        <f>(I89*1000)/C89</f>
        <v>862.88233921154529</v>
      </c>
      <c r="G89">
        <f>I89/D89</f>
        <v>77.194213836477985</v>
      </c>
      <c r="H89">
        <f>I89/E89</f>
        <v>739.39036144578313</v>
      </c>
      <c r="I89">
        <v>306847</v>
      </c>
      <c r="J89" s="32">
        <f>D89/C89</f>
        <v>1.1178070172971849E-2</v>
      </c>
      <c r="K89" s="43">
        <f>(D89-E89)/E89</f>
        <v>8.5783132530120483</v>
      </c>
      <c r="L89">
        <f>(I89/D89)/(I89/E89)</f>
        <v>0.10440251572327043</v>
      </c>
    </row>
    <row r="90" spans="1:12" x14ac:dyDescent="0.25">
      <c r="A90" t="s">
        <v>926</v>
      </c>
      <c r="B90" s="30">
        <v>26380</v>
      </c>
      <c r="C90">
        <v>81983</v>
      </c>
      <c r="D90">
        <v>47</v>
      </c>
      <c r="E90">
        <v>12</v>
      </c>
      <c r="F90">
        <f>(I90*1000)/C90</f>
        <v>8.1114377370918369</v>
      </c>
      <c r="G90">
        <f>I90/D90</f>
        <v>14.148936170212766</v>
      </c>
      <c r="H90">
        <f>I90/E90</f>
        <v>55.416666666666664</v>
      </c>
      <c r="I90">
        <v>665</v>
      </c>
      <c r="J90" s="32">
        <f>D90/C90</f>
        <v>5.7328958442603951E-4</v>
      </c>
      <c r="K90" s="43">
        <f>(D90-E90)/E90</f>
        <v>2.9166666666666665</v>
      </c>
      <c r="L90">
        <f>(I90/D90)/(I90/E90)</f>
        <v>0.25531914893617019</v>
      </c>
    </row>
    <row r="91" spans="1:12" x14ac:dyDescent="0.25">
      <c r="A91" t="s">
        <v>743</v>
      </c>
      <c r="B91" s="30">
        <v>26420</v>
      </c>
      <c r="C91">
        <v>2576412</v>
      </c>
      <c r="D91">
        <v>22677</v>
      </c>
      <c r="E91">
        <v>3275</v>
      </c>
      <c r="F91">
        <f>(I91*1000)/C91</f>
        <v>845.45639439654838</v>
      </c>
      <c r="G91">
        <f>I91/D91</f>
        <v>96.055210124796048</v>
      </c>
      <c r="H91">
        <f>I91/E91</f>
        <v>665.11267175572516</v>
      </c>
      <c r="I91">
        <v>2178244</v>
      </c>
      <c r="J91" s="32">
        <f>E91/C91</f>
        <v>1.2711476270099659E-3</v>
      </c>
      <c r="K91" s="43">
        <f>(D91-E91)/E91</f>
        <v>5.9242748091603055</v>
      </c>
      <c r="L91">
        <f>(I91/D91)/(I91/E91)</f>
        <v>0.14441945583630991</v>
      </c>
    </row>
    <row r="92" spans="1:12" x14ac:dyDescent="0.25">
      <c r="A92" t="s">
        <v>863</v>
      </c>
      <c r="B92" s="30">
        <v>26580</v>
      </c>
      <c r="C92">
        <v>111891</v>
      </c>
      <c r="D92">
        <v>485</v>
      </c>
      <c r="E92">
        <v>67</v>
      </c>
      <c r="F92">
        <f>(I92*1000)/C92</f>
        <v>184.88529014844804</v>
      </c>
      <c r="G92">
        <f>I92/D92</f>
        <v>42.653608247422682</v>
      </c>
      <c r="H92">
        <f>I92/E92</f>
        <v>308.76119402985074</v>
      </c>
      <c r="I92">
        <v>20687</v>
      </c>
      <c r="J92" s="32">
        <f>D92/C92</f>
        <v>4.3345756137669698E-3</v>
      </c>
      <c r="K92" s="43">
        <f>(D92-E92)/E92</f>
        <v>6.2388059701492535</v>
      </c>
      <c r="L92">
        <f>(I92/D92)/(I92/E92)</f>
        <v>0.13814432989690723</v>
      </c>
    </row>
    <row r="93" spans="1:12" x14ac:dyDescent="0.25">
      <c r="A93" t="s">
        <v>818</v>
      </c>
      <c r="B93" s="30">
        <v>26620</v>
      </c>
      <c r="C93">
        <v>172187</v>
      </c>
      <c r="D93">
        <v>1552</v>
      </c>
      <c r="E93">
        <v>247</v>
      </c>
      <c r="F93">
        <f>(I93*1000)/C93</f>
        <v>738.4645763036699</v>
      </c>
      <c r="G93">
        <f>I93/D93</f>
        <v>81.92912371134021</v>
      </c>
      <c r="H93">
        <f>I93/E93</f>
        <v>514.79352226720653</v>
      </c>
      <c r="I93">
        <v>127154</v>
      </c>
      <c r="J93" s="32">
        <f>D93/C93</f>
        <v>9.0134563004175688E-3</v>
      </c>
      <c r="K93" s="43">
        <f>(D93-E93)/E93</f>
        <v>5.283400809716599</v>
      </c>
      <c r="L93">
        <f>(I93/D93)/(I93/E93)</f>
        <v>0.15914948453608246</v>
      </c>
    </row>
    <row r="94" spans="1:12" x14ac:dyDescent="0.25">
      <c r="A94" t="s">
        <v>796</v>
      </c>
      <c r="B94" s="30">
        <v>26900</v>
      </c>
      <c r="C94">
        <v>856951</v>
      </c>
      <c r="D94">
        <v>1396</v>
      </c>
      <c r="E94">
        <v>305</v>
      </c>
      <c r="F94">
        <f>(I94*1000)/C94</f>
        <v>67.510277717162353</v>
      </c>
      <c r="G94">
        <f>I94/D94</f>
        <v>41.441977077363894</v>
      </c>
      <c r="H94">
        <f>I94/E94</f>
        <v>189.68196721311475</v>
      </c>
      <c r="I94">
        <v>57853</v>
      </c>
      <c r="J94" s="32">
        <f>E94/C94</f>
        <v>3.5591299852617012E-4</v>
      </c>
      <c r="K94" s="43">
        <f>(D94-E94)/E94</f>
        <v>3.5770491803278688</v>
      </c>
      <c r="L94">
        <f>(I94/D94)/(I94/E94)</f>
        <v>0.2184813753581662</v>
      </c>
    </row>
    <row r="95" spans="1:12" x14ac:dyDescent="0.25">
      <c r="A95" t="s">
        <v>728</v>
      </c>
      <c r="B95" s="30">
        <v>26980</v>
      </c>
      <c r="C95">
        <v>67841</v>
      </c>
      <c r="D95">
        <v>6672</v>
      </c>
      <c r="E95">
        <v>1025</v>
      </c>
      <c r="F95">
        <f>(I95*1000)/C95</f>
        <v>6977.5209681461065</v>
      </c>
      <c r="G95">
        <f>I95/D95</f>
        <v>70.947541966426854</v>
      </c>
      <c r="H95">
        <f>I95/E95</f>
        <v>461.81658536585365</v>
      </c>
      <c r="I95">
        <v>473362</v>
      </c>
      <c r="J95" s="32">
        <f>D95/C95</f>
        <v>9.8347606904379353E-2</v>
      </c>
      <c r="K95" s="43">
        <f>(D95-E95)/E95</f>
        <v>5.5092682926829264</v>
      </c>
      <c r="L95">
        <f>(I95/D95)/(I95/E95)</f>
        <v>0.15362709832134291</v>
      </c>
    </row>
    <row r="96" spans="1:12" x14ac:dyDescent="0.25">
      <c r="A96" t="s">
        <v>706</v>
      </c>
      <c r="B96" s="30">
        <v>27060</v>
      </c>
      <c r="C96">
        <v>49525</v>
      </c>
      <c r="D96">
        <v>10429</v>
      </c>
      <c r="E96">
        <v>1738</v>
      </c>
      <c r="F96">
        <f>(I96*1000)/C96</f>
        <v>19670.853104492682</v>
      </c>
      <c r="G96">
        <f>I96/D96</f>
        <v>93.412503595742635</v>
      </c>
      <c r="H96">
        <f>I96/E96</f>
        <v>560.52876869965473</v>
      </c>
      <c r="I96">
        <v>974199</v>
      </c>
      <c r="J96" s="32">
        <f>D96/C96</f>
        <v>0.21058051489146895</v>
      </c>
      <c r="K96" s="43">
        <f>(D96-E96)/E96</f>
        <v>5.0005753739930956</v>
      </c>
      <c r="L96">
        <f>(I96/D96)/(I96/E96)</f>
        <v>0.16665068558826349</v>
      </c>
    </row>
    <row r="97" spans="1:12" x14ac:dyDescent="0.25">
      <c r="A97" t="s">
        <v>872</v>
      </c>
      <c r="B97" s="30">
        <v>27140</v>
      </c>
      <c r="C97">
        <v>216677</v>
      </c>
      <c r="D97">
        <v>466</v>
      </c>
      <c r="E97">
        <v>68</v>
      </c>
      <c r="F97">
        <f>(I97*1000)/C97</f>
        <v>121.40190237081001</v>
      </c>
      <c r="G97">
        <f>I97/D97</f>
        <v>56.448497854077253</v>
      </c>
      <c r="H97">
        <f>I97/E97</f>
        <v>386.83823529411762</v>
      </c>
      <c r="I97">
        <v>26305</v>
      </c>
      <c r="J97" s="32">
        <f>D97/C97</f>
        <v>2.1506666605131141E-3</v>
      </c>
      <c r="K97" s="43">
        <f>(D97-E97)/E97</f>
        <v>5.8529411764705879</v>
      </c>
      <c r="L97">
        <f>(I97/D97)/(I97/E97)</f>
        <v>0.14592274678111589</v>
      </c>
    </row>
    <row r="98" spans="1:12" x14ac:dyDescent="0.25">
      <c r="A98" t="s">
        <v>878</v>
      </c>
      <c r="B98" s="30">
        <v>27260</v>
      </c>
      <c r="C98">
        <v>534828</v>
      </c>
      <c r="D98">
        <v>341</v>
      </c>
      <c r="E98">
        <v>49</v>
      </c>
      <c r="F98">
        <f>(I98*1000)/C98</f>
        <v>9.6124361476960818</v>
      </c>
      <c r="G98">
        <f>I98/D98</f>
        <v>15.07624633431085</v>
      </c>
      <c r="H98">
        <f>I98/E98</f>
        <v>104.91836734693878</v>
      </c>
      <c r="I98">
        <v>5141</v>
      </c>
      <c r="J98" s="32">
        <f>E98/C98</f>
        <v>9.1618239882728647E-5</v>
      </c>
      <c r="K98" s="43">
        <f>(D98-E98)/E98</f>
        <v>5.9591836734693882</v>
      </c>
      <c r="L98">
        <f>(I98/D98)/(I98/E98)</f>
        <v>0.14369501466275658</v>
      </c>
    </row>
    <row r="99" spans="1:12" x14ac:dyDescent="0.25">
      <c r="A99" t="s">
        <v>893</v>
      </c>
      <c r="B99" s="30">
        <v>27620</v>
      </c>
      <c r="C99">
        <v>52435</v>
      </c>
      <c r="D99">
        <v>146</v>
      </c>
      <c r="E99">
        <v>40</v>
      </c>
      <c r="F99">
        <f>(I99*1000)/C99</f>
        <v>111.10899208543911</v>
      </c>
      <c r="G99">
        <f>I99/D99</f>
        <v>39.904109589041099</v>
      </c>
      <c r="H99">
        <f>I99/E99</f>
        <v>145.65</v>
      </c>
      <c r="I99">
        <v>5826</v>
      </c>
      <c r="J99" s="32">
        <f>D99/C99</f>
        <v>2.7843997330027652E-3</v>
      </c>
      <c r="K99" s="43">
        <f>(D99-E99)/E99</f>
        <v>2.65</v>
      </c>
      <c r="L99">
        <f>(I99/D99)/(I99/E99)</f>
        <v>0.27397260273972601</v>
      </c>
    </row>
    <row r="100" spans="1:12" x14ac:dyDescent="0.25">
      <c r="A100" t="s">
        <v>854</v>
      </c>
      <c r="B100" s="30">
        <v>27740</v>
      </c>
      <c r="C100">
        <v>63657</v>
      </c>
      <c r="D100">
        <v>422</v>
      </c>
      <c r="E100">
        <v>81</v>
      </c>
      <c r="F100">
        <f>(I100*1000)/C100</f>
        <v>125.39076613726691</v>
      </c>
      <c r="G100">
        <f>I100/D100</f>
        <v>18.914691943127963</v>
      </c>
      <c r="H100">
        <f>I100/E100</f>
        <v>98.543209876543216</v>
      </c>
      <c r="I100">
        <v>7982</v>
      </c>
      <c r="J100" s="32">
        <f>D100/C100</f>
        <v>6.6292787910206263E-3</v>
      </c>
      <c r="K100" s="43">
        <f>(D100-E100)/E100</f>
        <v>4.2098765432098766</v>
      </c>
      <c r="L100">
        <f>(I100/D100)/(I100/E100)</f>
        <v>0.19194312796208529</v>
      </c>
    </row>
    <row r="101" spans="1:12" x14ac:dyDescent="0.25">
      <c r="A101" t="s">
        <v>890</v>
      </c>
      <c r="B101" s="30">
        <v>27860</v>
      </c>
      <c r="C101">
        <v>44177</v>
      </c>
      <c r="D101">
        <v>314</v>
      </c>
      <c r="E101">
        <v>44</v>
      </c>
      <c r="F101">
        <f>(I101*1000)/C101</f>
        <v>184.91522738076375</v>
      </c>
      <c r="G101">
        <f>I101/D101</f>
        <v>26.015923566878982</v>
      </c>
      <c r="H101">
        <f>I101/E101</f>
        <v>185.65909090909091</v>
      </c>
      <c r="I101">
        <v>8169</v>
      </c>
      <c r="J101" s="32">
        <f>D101/C101</f>
        <v>7.1077710120651021E-3</v>
      </c>
      <c r="K101" s="43">
        <f>(D101-E101)/E101</f>
        <v>6.1363636363636367</v>
      </c>
      <c r="L101">
        <f>(I101/D101)/(I101/E101)</f>
        <v>0.14012738853503184</v>
      </c>
    </row>
    <row r="102" spans="1:12" x14ac:dyDescent="0.25">
      <c r="A102" t="s">
        <v>827</v>
      </c>
      <c r="B102" s="30">
        <v>28020</v>
      </c>
      <c r="C102">
        <v>121603</v>
      </c>
      <c r="D102">
        <v>576</v>
      </c>
      <c r="E102">
        <v>141</v>
      </c>
      <c r="F102">
        <f>(I102*1000)/C102</f>
        <v>155.64583110614046</v>
      </c>
      <c r="G102">
        <f>I102/D102</f>
        <v>32.859375</v>
      </c>
      <c r="H102">
        <f>I102/E102</f>
        <v>134.2340425531915</v>
      </c>
      <c r="I102">
        <v>18927</v>
      </c>
      <c r="J102" s="32">
        <f>D102/C102</f>
        <v>4.7367252452653304E-3</v>
      </c>
      <c r="K102" s="43">
        <f>(D102-E102)/E102</f>
        <v>3.0851063829787235</v>
      </c>
      <c r="L102">
        <f>(I102/D102)/(I102/E102)</f>
        <v>0.24479166666666666</v>
      </c>
    </row>
    <row r="103" spans="1:12" x14ac:dyDescent="0.25">
      <c r="A103" t="s">
        <v>839</v>
      </c>
      <c r="B103" s="30">
        <v>28140</v>
      </c>
      <c r="C103">
        <v>923782</v>
      </c>
      <c r="D103">
        <v>588</v>
      </c>
      <c r="E103">
        <v>118</v>
      </c>
      <c r="F103">
        <f>(I103*1000)/C103</f>
        <v>28.46126034064314</v>
      </c>
      <c r="G103">
        <f>I103/D103</f>
        <v>44.714285714285715</v>
      </c>
      <c r="H103">
        <f>I103/E103</f>
        <v>222.81355932203391</v>
      </c>
      <c r="I103">
        <v>26292</v>
      </c>
      <c r="J103" s="32">
        <f>E103/C103</f>
        <v>1.2773576449855053E-4</v>
      </c>
      <c r="K103" s="43">
        <f>(D103-E103)/E103</f>
        <v>3.9830508474576272</v>
      </c>
      <c r="L103">
        <f>(I103/D103)/(I103/E103)</f>
        <v>0.20068027210884354</v>
      </c>
    </row>
    <row r="104" spans="1:12" x14ac:dyDescent="0.25">
      <c r="A104" t="s">
        <v>786</v>
      </c>
      <c r="B104" s="30">
        <v>28940</v>
      </c>
      <c r="C104">
        <v>324448</v>
      </c>
      <c r="D104">
        <v>5112</v>
      </c>
      <c r="E104">
        <v>448</v>
      </c>
      <c r="F104">
        <f>(I104*1000)/C104</f>
        <v>777.94900877798602</v>
      </c>
      <c r="G104">
        <f>I104/D104</f>
        <v>49.374804381846637</v>
      </c>
      <c r="H104">
        <f>I104/E104</f>
        <v>563.40178571428567</v>
      </c>
      <c r="I104">
        <v>252404</v>
      </c>
      <c r="J104" s="32">
        <f>D104/C104</f>
        <v>1.5755991715159286E-2</v>
      </c>
      <c r="K104" s="43">
        <f>(D104-E104)/E104</f>
        <v>10.410714285714286</v>
      </c>
      <c r="L104">
        <f>(I104/D104)/(I104/E104)</f>
        <v>8.7636932707355258E-2</v>
      </c>
    </row>
    <row r="105" spans="1:12" x14ac:dyDescent="0.25">
      <c r="A105" t="s">
        <v>847</v>
      </c>
      <c r="B105" s="30">
        <v>29100</v>
      </c>
      <c r="C105">
        <v>65354</v>
      </c>
      <c r="D105">
        <v>282</v>
      </c>
      <c r="E105">
        <v>100</v>
      </c>
      <c r="F105">
        <f>(I105*1000)/C105</f>
        <v>49.13241729656945</v>
      </c>
      <c r="G105">
        <f>I105/D105</f>
        <v>11.386524822695035</v>
      </c>
      <c r="H105">
        <f>I105/E105</f>
        <v>32.11</v>
      </c>
      <c r="I105">
        <v>3211</v>
      </c>
      <c r="J105" s="32">
        <f>D105/C105</f>
        <v>4.3149615937815586E-3</v>
      </c>
      <c r="K105" s="43">
        <f>(D105-E105)/E105</f>
        <v>1.82</v>
      </c>
      <c r="L105">
        <f>(I105/D105)/(I105/E105)</f>
        <v>0.3546099290780142</v>
      </c>
    </row>
    <row r="106" spans="1:12" x14ac:dyDescent="0.25">
      <c r="A106" t="s">
        <v>714</v>
      </c>
      <c r="B106">
        <v>29200</v>
      </c>
      <c r="C106">
        <v>69714</v>
      </c>
      <c r="D106">
        <v>10076</v>
      </c>
      <c r="E106">
        <v>1443</v>
      </c>
      <c r="F106">
        <f>(I106*1000)/C106</f>
        <v>8696.9905614367271</v>
      </c>
      <c r="G106">
        <f>I106/D106</f>
        <v>60.172886065899164</v>
      </c>
      <c r="H106">
        <f>I106/E106</f>
        <v>420.16770616770617</v>
      </c>
      <c r="I106">
        <v>606302</v>
      </c>
      <c r="J106" s="32">
        <f>D106/C106</f>
        <v>0.1445333792351608</v>
      </c>
      <c r="K106" s="43">
        <f>(D106-E106)/E106</f>
        <v>5.9826749826749825</v>
      </c>
      <c r="L106">
        <f>(I106/D106)/(I106/E106)</f>
        <v>0.14321159190154822</v>
      </c>
    </row>
    <row r="107" spans="1:12" x14ac:dyDescent="0.25">
      <c r="A107" t="s">
        <v>837</v>
      </c>
      <c r="B107" s="30">
        <v>29180</v>
      </c>
      <c r="C107">
        <v>195811</v>
      </c>
      <c r="D107">
        <v>1019</v>
      </c>
      <c r="E107">
        <v>125</v>
      </c>
      <c r="F107">
        <f>(I107*1000)/C107</f>
        <v>409.06282078126355</v>
      </c>
      <c r="G107">
        <f>I107/D107</f>
        <v>78.605495583905793</v>
      </c>
      <c r="H107">
        <f>I107/E107</f>
        <v>640.79200000000003</v>
      </c>
      <c r="I107">
        <v>80099</v>
      </c>
      <c r="J107" s="32">
        <f>D107/C107</f>
        <v>5.2039977325073665E-3</v>
      </c>
      <c r="K107" s="43">
        <f>(D107-E107)/E107</f>
        <v>7.1520000000000001</v>
      </c>
      <c r="L107">
        <f>(I107/D107)/(I107/E107)</f>
        <v>0.12266928361138371</v>
      </c>
    </row>
    <row r="108" spans="1:12" x14ac:dyDescent="0.25">
      <c r="A108" t="s">
        <v>831</v>
      </c>
      <c r="B108" s="30">
        <v>29340</v>
      </c>
      <c r="C108">
        <v>75839</v>
      </c>
      <c r="D108">
        <v>156</v>
      </c>
      <c r="E108">
        <v>133</v>
      </c>
      <c r="F108">
        <f>(I108*1000)/C108</f>
        <v>16.68007225833674</v>
      </c>
      <c r="G108">
        <f>I108/D108</f>
        <v>8.1089743589743595</v>
      </c>
      <c r="H108">
        <f>I108/E108</f>
        <v>9.5112781954887211</v>
      </c>
      <c r="I108">
        <v>1265</v>
      </c>
      <c r="J108" s="32">
        <f>D108/C108</f>
        <v>2.0569891480636611E-3</v>
      </c>
      <c r="K108" s="43">
        <f>(D108-E108)/E108</f>
        <v>0.17293233082706766</v>
      </c>
      <c r="L108">
        <f>(I108/D108)/(I108/E108)</f>
        <v>0.85256410256410264</v>
      </c>
    </row>
    <row r="109" spans="1:12" x14ac:dyDescent="0.25">
      <c r="A109" t="s">
        <v>903</v>
      </c>
      <c r="B109" s="30">
        <v>29540</v>
      </c>
      <c r="C109">
        <v>226286</v>
      </c>
      <c r="D109">
        <v>323</v>
      </c>
      <c r="E109">
        <v>28</v>
      </c>
      <c r="F109">
        <f>(I109*1000)/C109</f>
        <v>16.669170872258999</v>
      </c>
      <c r="G109">
        <f>I109/D109</f>
        <v>11.678018575851393</v>
      </c>
      <c r="H109">
        <f>I109/E109</f>
        <v>134.71428571428572</v>
      </c>
      <c r="I109">
        <v>3772</v>
      </c>
      <c r="J109" s="32">
        <f>D109/C109</f>
        <v>1.4273971876298135E-3</v>
      </c>
      <c r="K109" s="43">
        <f>(D109-E109)/E109</f>
        <v>10.535714285714286</v>
      </c>
      <c r="L109">
        <f>(I109/D109)/(I109/E109)</f>
        <v>8.6687306501547975E-2</v>
      </c>
    </row>
    <row r="110" spans="1:12" x14ac:dyDescent="0.25">
      <c r="A110" t="s">
        <v>730</v>
      </c>
      <c r="B110" s="30">
        <v>29620</v>
      </c>
      <c r="C110">
        <v>160786</v>
      </c>
      <c r="D110">
        <v>6931</v>
      </c>
      <c r="E110">
        <v>986</v>
      </c>
      <c r="F110">
        <f>(I110*1000)/C110</f>
        <v>3814.8159665642529</v>
      </c>
      <c r="G110">
        <f>I110/D110</f>
        <v>88.496465156543067</v>
      </c>
      <c r="H110">
        <f>I110/E110</f>
        <v>622.078093306288</v>
      </c>
      <c r="I110">
        <v>613369</v>
      </c>
      <c r="J110" s="32">
        <f>D110/C110</f>
        <v>4.3106986926722476E-2</v>
      </c>
      <c r="K110" s="43">
        <f>(D110-E110)/E110</f>
        <v>6.0294117647058822</v>
      </c>
      <c r="L110">
        <f>(I110/D110)/(I110/E110)</f>
        <v>0.14225941422594143</v>
      </c>
    </row>
    <row r="111" spans="1:12" x14ac:dyDescent="0.25">
      <c r="A111" t="s">
        <v>940</v>
      </c>
      <c r="B111" s="30">
        <v>29700</v>
      </c>
      <c r="C111">
        <v>75850</v>
      </c>
      <c r="D111">
        <v>56</v>
      </c>
      <c r="E111">
        <v>0</v>
      </c>
      <c r="F111">
        <f>(I111*1000)/C111</f>
        <v>49.334212261041529</v>
      </c>
      <c r="G111">
        <f>I111/D111</f>
        <v>66.821428571428569</v>
      </c>
      <c r="I111">
        <v>3742</v>
      </c>
      <c r="J111" s="32">
        <f>D111/C111</f>
        <v>7.3829927488464075E-4</v>
      </c>
      <c r="K111" s="43" t="e">
        <f>(D111-E111)/E111</f>
        <v>#DIV/0!</v>
      </c>
      <c r="L111" t="e">
        <f>(I111/D111)/(I111/E111)</f>
        <v>#DIV/0!</v>
      </c>
    </row>
    <row r="112" spans="1:12" x14ac:dyDescent="0.25">
      <c r="A112" t="s">
        <v>794</v>
      </c>
      <c r="B112" s="30">
        <v>29740</v>
      </c>
      <c r="C112">
        <v>50155</v>
      </c>
      <c r="D112">
        <v>1380</v>
      </c>
      <c r="E112">
        <v>310</v>
      </c>
      <c r="F112">
        <f>(I112*1000)/C112</f>
        <v>2285.2955836905594</v>
      </c>
      <c r="G112">
        <f>I112/D112</f>
        <v>83.057246376811591</v>
      </c>
      <c r="H112">
        <f>I112/E112</f>
        <v>369.73870967741937</v>
      </c>
      <c r="I112">
        <v>114619</v>
      </c>
      <c r="J112" s="32">
        <f>D112/C112</f>
        <v>2.7514704416309439E-2</v>
      </c>
      <c r="K112" s="43">
        <f>(D112-E112)/E112</f>
        <v>3.4516129032258065</v>
      </c>
      <c r="L112">
        <f>(I112/D112)/(I112/E112)</f>
        <v>0.22463768115942029</v>
      </c>
    </row>
    <row r="113" spans="1:12" x14ac:dyDescent="0.25">
      <c r="A113" t="s">
        <v>828</v>
      </c>
      <c r="B113" s="30">
        <v>29820</v>
      </c>
      <c r="C113">
        <v>824659</v>
      </c>
      <c r="D113">
        <v>1589</v>
      </c>
      <c r="E113">
        <v>140</v>
      </c>
      <c r="F113">
        <f>(I113*1000)/C113</f>
        <v>76.183004126554124</v>
      </c>
      <c r="G113">
        <f>I113/D113</f>
        <v>39.537444933920703</v>
      </c>
      <c r="H113">
        <f>I113/E113</f>
        <v>448.75</v>
      </c>
      <c r="I113">
        <v>62825</v>
      </c>
      <c r="J113" s="32">
        <f>E113/C113</f>
        <v>1.6976714011488384E-4</v>
      </c>
      <c r="K113" s="43">
        <f>(D113-E113)/E113</f>
        <v>10.35</v>
      </c>
      <c r="L113">
        <f>(I113/D113)/(I113/E113)</f>
        <v>8.8105726872246687E-2</v>
      </c>
    </row>
    <row r="114" spans="1:12" x14ac:dyDescent="0.25">
      <c r="A114" t="s">
        <v>741</v>
      </c>
      <c r="B114" s="30">
        <v>29940</v>
      </c>
      <c r="C114">
        <v>40240</v>
      </c>
      <c r="D114">
        <v>4952</v>
      </c>
      <c r="E114">
        <v>807</v>
      </c>
      <c r="F114">
        <f>(I114*1000)/C114</f>
        <v>7403.9015904572561</v>
      </c>
      <c r="G114">
        <f>I114/D114</f>
        <v>60.164176090468494</v>
      </c>
      <c r="H114">
        <f>I114/E114</f>
        <v>369.18587360594796</v>
      </c>
      <c r="I114">
        <v>297933</v>
      </c>
      <c r="J114" s="32">
        <f>D114/C114</f>
        <v>0.12306163021868788</v>
      </c>
      <c r="K114" s="43">
        <f>(D114-E114)/E114</f>
        <v>5.1363073110285002</v>
      </c>
      <c r="L114">
        <f>(I114/D114)/(I114/E114)</f>
        <v>0.16296445880452343</v>
      </c>
    </row>
    <row r="115" spans="1:12" x14ac:dyDescent="0.25">
      <c r="A115" t="s">
        <v>925</v>
      </c>
      <c r="B115" s="30">
        <v>30340</v>
      </c>
      <c r="C115">
        <v>45347</v>
      </c>
      <c r="D115">
        <v>105</v>
      </c>
      <c r="E115">
        <v>12</v>
      </c>
      <c r="F115">
        <f>(I115*1000)/C115</f>
        <v>39.274924471299094</v>
      </c>
      <c r="G115">
        <f>I115/D115</f>
        <v>16.961904761904762</v>
      </c>
      <c r="H115">
        <f>I115/E115</f>
        <v>148.41666666666666</v>
      </c>
      <c r="I115">
        <v>1781</v>
      </c>
      <c r="J115" s="32">
        <f>D115/C115</f>
        <v>2.3154784219463248E-3</v>
      </c>
      <c r="K115" s="43">
        <f>(D115-E115)/E115</f>
        <v>7.75</v>
      </c>
      <c r="L115">
        <f>(I115/D115)/(I115/E115)</f>
        <v>0.1142857142857143</v>
      </c>
    </row>
    <row r="116" spans="1:12" x14ac:dyDescent="0.25">
      <c r="A116" t="s">
        <v>710</v>
      </c>
      <c r="B116" s="30">
        <v>30460</v>
      </c>
      <c r="C116">
        <v>219269</v>
      </c>
      <c r="D116">
        <v>5576</v>
      </c>
      <c r="E116">
        <v>1558</v>
      </c>
      <c r="F116">
        <f>(I116*1000)/C116</f>
        <v>1594.666824767751</v>
      </c>
      <c r="G116">
        <f>I116/D116</f>
        <v>62.708213773314206</v>
      </c>
      <c r="H116">
        <f>I116/E116</f>
        <v>224.42939666238769</v>
      </c>
      <c r="I116">
        <v>349661</v>
      </c>
      <c r="J116" s="32">
        <f>D116/C116</f>
        <v>2.5429951338310476E-2</v>
      </c>
      <c r="K116" s="43">
        <f>(D116-E116)/E116</f>
        <v>2.5789473684210527</v>
      </c>
      <c r="L116">
        <f>(I116/D116)/(I116/E116)</f>
        <v>0.27941176470588236</v>
      </c>
    </row>
    <row r="117" spans="1:12" x14ac:dyDescent="0.25">
      <c r="A117" t="s">
        <v>762</v>
      </c>
      <c r="B117" s="30">
        <v>30700</v>
      </c>
      <c r="C117">
        <v>139267</v>
      </c>
      <c r="D117">
        <v>6441</v>
      </c>
      <c r="E117">
        <v>610</v>
      </c>
      <c r="F117">
        <f>(I117*1000)/C117</f>
        <v>2117.199336526241</v>
      </c>
      <c r="G117">
        <f>I117/D117</f>
        <v>45.777984784971281</v>
      </c>
      <c r="H117">
        <f>I117/E117</f>
        <v>483.3704918032787</v>
      </c>
      <c r="I117">
        <v>294856</v>
      </c>
      <c r="J117" s="32">
        <f>D117/C117</f>
        <v>4.6249290930371161E-2</v>
      </c>
      <c r="K117" s="43">
        <f>(D117-E117)/E117</f>
        <v>9.5590163934426222</v>
      </c>
      <c r="L117">
        <f>(I117/D117)/(I117/E117)</f>
        <v>9.4705791026238162E-2</v>
      </c>
    </row>
    <row r="118" spans="1:12" x14ac:dyDescent="0.25">
      <c r="A118" t="s">
        <v>779</v>
      </c>
      <c r="B118" s="30">
        <v>30780</v>
      </c>
      <c r="C118">
        <v>275443</v>
      </c>
      <c r="D118">
        <v>1605</v>
      </c>
      <c r="E118">
        <v>464</v>
      </c>
      <c r="F118">
        <f>(I118*1000)/C118</f>
        <v>495.32934218694976</v>
      </c>
      <c r="G118">
        <f>I118/D118</f>
        <v>85.006230529595015</v>
      </c>
      <c r="H118">
        <f>I118/E118</f>
        <v>294.04094827586209</v>
      </c>
      <c r="I118">
        <v>136435</v>
      </c>
      <c r="J118" s="32">
        <f>D118/C118</f>
        <v>5.8269769062927719E-3</v>
      </c>
      <c r="K118" s="43">
        <f>(D118-E118)/E118</f>
        <v>2.459051724137931</v>
      </c>
      <c r="L118">
        <f>(I118/D118)/(I118/E118)</f>
        <v>0.28909657320872273</v>
      </c>
    </row>
    <row r="119" spans="1:12" x14ac:dyDescent="0.25">
      <c r="A119" t="s">
        <v>781</v>
      </c>
      <c r="B119" s="30">
        <v>30860</v>
      </c>
      <c r="C119">
        <v>43653</v>
      </c>
      <c r="D119">
        <v>3403</v>
      </c>
      <c r="E119">
        <v>397</v>
      </c>
      <c r="F119">
        <f>(I119*1000)/C119</f>
        <v>4136.9436235768444</v>
      </c>
      <c r="G119">
        <f>I119/D119</f>
        <v>53.067881281222448</v>
      </c>
      <c r="H119">
        <f>I119/E119</f>
        <v>454.88664987405542</v>
      </c>
      <c r="I119">
        <v>180590</v>
      </c>
      <c r="J119" s="32">
        <f>D119/C119</f>
        <v>7.7955696057544724E-2</v>
      </c>
      <c r="K119" s="43">
        <f>(D119-E119)/E119</f>
        <v>7.5717884130982371</v>
      </c>
      <c r="L119">
        <f>(I119/D119)/(I119/E119)</f>
        <v>0.11666176902732882</v>
      </c>
    </row>
    <row r="120" spans="1:12" x14ac:dyDescent="0.25">
      <c r="A120" t="s">
        <v>700</v>
      </c>
      <c r="B120">
        <v>31080</v>
      </c>
      <c r="C120">
        <v>5456991</v>
      </c>
      <c r="D120">
        <v>29475</v>
      </c>
      <c r="E120">
        <v>5550</v>
      </c>
      <c r="F120">
        <f>(I120*1000)/C120</f>
        <v>470.71490497235567</v>
      </c>
      <c r="G120">
        <f>I120/D120</f>
        <v>87.147989821882945</v>
      </c>
      <c r="H120">
        <f>I120/E120</f>
        <v>462.82648648648649</v>
      </c>
      <c r="I120">
        <v>2568687</v>
      </c>
      <c r="J120" s="32">
        <f>E120/C120</f>
        <v>1.0170440083188703E-3</v>
      </c>
      <c r="K120" s="43">
        <f>(D120-E120)/E120</f>
        <v>4.3108108108108105</v>
      </c>
      <c r="L120">
        <f>(I120/D120)/(I120/E120)</f>
        <v>0.18829516539440203</v>
      </c>
    </row>
    <row r="121" spans="1:12" x14ac:dyDescent="0.25">
      <c r="A121" t="s">
        <v>770</v>
      </c>
      <c r="B121" s="30">
        <v>31140</v>
      </c>
      <c r="C121">
        <v>560894</v>
      </c>
      <c r="D121">
        <v>2566</v>
      </c>
      <c r="E121">
        <v>546</v>
      </c>
      <c r="F121">
        <f>(I121*1000)/C121</f>
        <v>325.29140978509309</v>
      </c>
      <c r="G121">
        <f>I121/D121</f>
        <v>71.104442712392824</v>
      </c>
      <c r="H121">
        <f>I121/E121</f>
        <v>334.16483516483515</v>
      </c>
      <c r="I121">
        <v>182454</v>
      </c>
      <c r="J121" s="32">
        <f>E121/C121</f>
        <v>9.7344596305184224E-4</v>
      </c>
      <c r="K121" s="43">
        <f>(D121-E121)/E121</f>
        <v>3.6996336996336998</v>
      </c>
      <c r="L121">
        <f>(I121/D121)/(I121/E121)</f>
        <v>0.2127825409197194</v>
      </c>
    </row>
    <row r="122" spans="1:12" x14ac:dyDescent="0.25">
      <c r="A122" t="s">
        <v>795</v>
      </c>
      <c r="B122" s="30">
        <v>31180</v>
      </c>
      <c r="C122">
        <v>113641</v>
      </c>
      <c r="D122">
        <v>4579</v>
      </c>
      <c r="E122">
        <v>420</v>
      </c>
      <c r="F122">
        <f>(I122*1000)/C122</f>
        <v>1872.1764152022597</v>
      </c>
      <c r="G122">
        <f>I122/D122</f>
        <v>46.463419960690103</v>
      </c>
      <c r="H122">
        <f>I122/E122</f>
        <v>506.56190476190477</v>
      </c>
      <c r="I122">
        <v>212756</v>
      </c>
      <c r="J122" s="32">
        <f>D122/C122</f>
        <v>4.0293556022914262E-2</v>
      </c>
      <c r="K122" s="43">
        <f>(D122-E122)/E122</f>
        <v>9.9023809523809518</v>
      </c>
      <c r="L122">
        <f>(I122/D122)/(I122/E122)</f>
        <v>9.1723083642716738E-2</v>
      </c>
    </row>
    <row r="123" spans="1:12" x14ac:dyDescent="0.25">
      <c r="A123" t="s">
        <v>873</v>
      </c>
      <c r="B123" s="30">
        <v>31420</v>
      </c>
      <c r="C123">
        <v>82500</v>
      </c>
      <c r="D123">
        <v>361</v>
      </c>
      <c r="E123">
        <v>52</v>
      </c>
      <c r="F123">
        <f>(I123*1000)/C123</f>
        <v>384.66666666666669</v>
      </c>
      <c r="G123">
        <f>I123/D123</f>
        <v>87.908587257617725</v>
      </c>
      <c r="H123">
        <f>I123/E123</f>
        <v>610.28846153846155</v>
      </c>
      <c r="I123">
        <v>31735</v>
      </c>
      <c r="J123" s="32">
        <f>D123/C123</f>
        <v>4.3757575757575754E-3</v>
      </c>
      <c r="K123" s="43">
        <f>(D123-E123)/E123</f>
        <v>5.9423076923076925</v>
      </c>
      <c r="L123">
        <f>(I123/D123)/(I123/E123)</f>
        <v>0.14404432132963987</v>
      </c>
    </row>
    <row r="124" spans="1:12" x14ac:dyDescent="0.25">
      <c r="A124" t="s">
        <v>696</v>
      </c>
      <c r="B124" s="30">
        <v>31540</v>
      </c>
      <c r="C124">
        <v>316916</v>
      </c>
      <c r="D124">
        <v>17147</v>
      </c>
      <c r="E124">
        <v>2821</v>
      </c>
      <c r="F124">
        <f>(I124*1000)/C124</f>
        <v>3652.9553572555506</v>
      </c>
      <c r="G124">
        <f>I124/D124</f>
        <v>67.515017204175663</v>
      </c>
      <c r="H124">
        <f>I124/E124</f>
        <v>410.3792981212336</v>
      </c>
      <c r="I124">
        <v>1157680</v>
      </c>
      <c r="J124" s="32">
        <f>D124/C124</f>
        <v>5.4105819838695425E-2</v>
      </c>
      <c r="K124" s="43">
        <f>(D124-E124)/E124</f>
        <v>5.0783410138248852</v>
      </c>
      <c r="L124">
        <f>(I124/D124)/(I124/E124)</f>
        <v>0.16451857467778622</v>
      </c>
    </row>
    <row r="125" spans="1:12" x14ac:dyDescent="0.25">
      <c r="A125" t="s">
        <v>784</v>
      </c>
      <c r="B125" s="33">
        <v>31740</v>
      </c>
      <c r="C125">
        <v>29258</v>
      </c>
      <c r="D125">
        <v>4331</v>
      </c>
      <c r="E125">
        <v>370</v>
      </c>
      <c r="F125">
        <f>(I125*1000)/C125</f>
        <v>6605.1678173491009</v>
      </c>
      <c r="G125">
        <f>I125/D125</f>
        <v>44.621103671207571</v>
      </c>
      <c r="H125">
        <f>I125/E125</f>
        <v>522.30810810810806</v>
      </c>
      <c r="I125">
        <v>193254</v>
      </c>
      <c r="J125" s="32">
        <f>D125/C125</f>
        <v>0.14802788980791579</v>
      </c>
      <c r="K125" s="43">
        <f>(D125-E125)/E125</f>
        <v>10.705405405405406</v>
      </c>
      <c r="L125">
        <f>(I125/D125)/(I125/E125)</f>
        <v>8.5430616485800054E-2</v>
      </c>
    </row>
    <row r="126" spans="1:12" x14ac:dyDescent="0.25">
      <c r="A126" t="s">
        <v>877</v>
      </c>
      <c r="B126" s="31">
        <v>31860</v>
      </c>
      <c r="C126">
        <v>48648</v>
      </c>
      <c r="D126">
        <v>254</v>
      </c>
      <c r="E126">
        <v>50</v>
      </c>
      <c r="F126">
        <f>(I126*1000)/C126</f>
        <v>82.92221674066765</v>
      </c>
      <c r="G126">
        <f>I126/D126</f>
        <v>15.881889763779528</v>
      </c>
      <c r="H126">
        <f>I126/E126</f>
        <v>80.680000000000007</v>
      </c>
      <c r="I126">
        <v>4034</v>
      </c>
      <c r="J126" s="32">
        <f>D126/C126</f>
        <v>5.2211807268541357E-3</v>
      </c>
      <c r="K126" s="43">
        <f>(D126-E126)/E126</f>
        <v>4.08</v>
      </c>
      <c r="L126">
        <f>(I126/D126)/(I126/E126)</f>
        <v>0.19685039370078738</v>
      </c>
    </row>
    <row r="127" spans="1:12" x14ac:dyDescent="0.25">
      <c r="A127" t="s">
        <v>800</v>
      </c>
      <c r="B127" s="30">
        <v>32820</v>
      </c>
      <c r="C127">
        <v>527509</v>
      </c>
      <c r="D127">
        <v>2621</v>
      </c>
      <c r="E127">
        <v>430</v>
      </c>
      <c r="F127">
        <f>(I127*1000)/C127</f>
        <v>227.23403771310063</v>
      </c>
      <c r="G127">
        <f>I127/D127</f>
        <v>45.733689431514691</v>
      </c>
      <c r="H127">
        <f>I127/E127</f>
        <v>278.7627906976744</v>
      </c>
      <c r="I127">
        <v>119868</v>
      </c>
      <c r="J127" s="32">
        <f>E127/C127</f>
        <v>8.1515196897114547E-4</v>
      </c>
      <c r="K127" s="43">
        <f>(D127-E127)/E127</f>
        <v>5.0953488372093023</v>
      </c>
      <c r="L127">
        <f>(I127/D127)/(I127/E127)</f>
        <v>0.16405951926745518</v>
      </c>
    </row>
    <row r="128" spans="1:12" x14ac:dyDescent="0.25">
      <c r="A128" t="s">
        <v>812</v>
      </c>
      <c r="B128" s="30">
        <v>32900</v>
      </c>
      <c r="C128">
        <v>42036</v>
      </c>
      <c r="D128">
        <v>723</v>
      </c>
      <c r="E128">
        <v>221</v>
      </c>
      <c r="F128">
        <f>(I128*1000)/C128</f>
        <v>698.68683985155576</v>
      </c>
      <c r="G128">
        <f>I128/D128</f>
        <v>40.622406639004147</v>
      </c>
      <c r="H128">
        <f>I128/E128</f>
        <v>132.89592760180994</v>
      </c>
      <c r="I128">
        <v>29370</v>
      </c>
      <c r="J128" s="32">
        <f>D128/C128</f>
        <v>1.719954324864402E-2</v>
      </c>
      <c r="K128" s="43">
        <f>(D128-E128)/E128</f>
        <v>2.2714932126696832</v>
      </c>
      <c r="L128">
        <f>(I128/D128)/(I128/E128)</f>
        <v>0.30567081604426005</v>
      </c>
    </row>
    <row r="129" spans="1:12" x14ac:dyDescent="0.25">
      <c r="A129" t="s">
        <v>746</v>
      </c>
      <c r="B129" s="30">
        <v>33100</v>
      </c>
      <c r="C129">
        <v>2122149</v>
      </c>
      <c r="D129">
        <v>7891</v>
      </c>
      <c r="E129">
        <v>1302</v>
      </c>
      <c r="F129">
        <f>(I129*1000)/C129</f>
        <v>271.23260430818004</v>
      </c>
      <c r="G129">
        <f>I129/D129</f>
        <v>72.943353187175262</v>
      </c>
      <c r="H129">
        <f>I129/E129</f>
        <v>442.08602150537632</v>
      </c>
      <c r="I129">
        <v>575596</v>
      </c>
      <c r="J129" s="32">
        <f>E129/C129</f>
        <v>6.1352902176048905E-4</v>
      </c>
      <c r="K129" s="43">
        <f>(D129-E129)/E129</f>
        <v>5.0606758832565282</v>
      </c>
      <c r="L129">
        <f>(I129/D129)/(I129/E129)</f>
        <v>0.1649980991002408</v>
      </c>
    </row>
    <row r="130" spans="1:12" x14ac:dyDescent="0.25">
      <c r="A130" t="s">
        <v>919</v>
      </c>
      <c r="B130" s="30">
        <v>33140</v>
      </c>
      <c r="C130">
        <v>34473</v>
      </c>
      <c r="D130">
        <v>26</v>
      </c>
      <c r="E130">
        <v>16</v>
      </c>
      <c r="F130">
        <f>(I130*1000)/C130</f>
        <v>39.625213935543762</v>
      </c>
      <c r="G130">
        <f>I130/D130</f>
        <v>52.53846153846154</v>
      </c>
      <c r="H130">
        <f>I130/E130</f>
        <v>85.375</v>
      </c>
      <c r="I130">
        <v>1366</v>
      </c>
      <c r="J130" s="32">
        <f>D130/C130</f>
        <v>7.542134424042004E-4</v>
      </c>
      <c r="K130" s="43">
        <f>(D130-E130)/E130</f>
        <v>0.625</v>
      </c>
      <c r="L130">
        <f>(I130/D130)/(I130/E130)</f>
        <v>0.61538461538461542</v>
      </c>
    </row>
    <row r="131" spans="1:12" x14ac:dyDescent="0.25">
      <c r="A131" t="s">
        <v>776</v>
      </c>
      <c r="B131" s="30">
        <v>33340</v>
      </c>
      <c r="C131">
        <v>775911</v>
      </c>
      <c r="D131">
        <v>4690</v>
      </c>
      <c r="E131">
        <v>845</v>
      </c>
      <c r="F131">
        <f>(I131*1000)/C131</f>
        <v>376.44781424673704</v>
      </c>
      <c r="G131">
        <f>I131/D131</f>
        <v>62.279317697228144</v>
      </c>
      <c r="H131">
        <f>I131/E131</f>
        <v>345.66863905325442</v>
      </c>
      <c r="I131">
        <v>292090</v>
      </c>
      <c r="J131" s="32">
        <f>E131/C131</f>
        <v>1.0890424288352658E-3</v>
      </c>
      <c r="K131" s="43">
        <f>(D131-E131)/E131</f>
        <v>4.550295857988166</v>
      </c>
      <c r="L131">
        <f>(I131/D131)/(I131/E131)</f>
        <v>0.18017057569296377</v>
      </c>
    </row>
    <row r="132" spans="1:12" x14ac:dyDescent="0.25">
      <c r="A132" t="s">
        <v>697</v>
      </c>
      <c r="B132" s="30">
        <v>33460</v>
      </c>
      <c r="C132">
        <v>1778005</v>
      </c>
      <c r="D132">
        <v>14191</v>
      </c>
      <c r="E132">
        <v>2752</v>
      </c>
      <c r="F132">
        <f>(I132*1000)/C132</f>
        <v>512.7898965413483</v>
      </c>
      <c r="G132">
        <f>I132/D132</f>
        <v>64.247974068071315</v>
      </c>
      <c r="H132">
        <f>I132/E132</f>
        <v>331.3019622093023</v>
      </c>
      <c r="I132">
        <v>911743</v>
      </c>
      <c r="J132" s="32">
        <f>E132/C132</f>
        <v>1.5478021715349508E-3</v>
      </c>
      <c r="K132" s="43">
        <f>(D132-E132)/E132</f>
        <v>4.1566133720930232</v>
      </c>
      <c r="L132">
        <f>(I132/D132)/(I132/E132)</f>
        <v>0.1939257275738144</v>
      </c>
    </row>
    <row r="133" spans="1:12" x14ac:dyDescent="0.25">
      <c r="A133" t="s">
        <v>806</v>
      </c>
      <c r="B133" s="30">
        <v>33540</v>
      </c>
      <c r="C133">
        <v>49149</v>
      </c>
      <c r="D133">
        <v>1428</v>
      </c>
      <c r="E133">
        <v>244</v>
      </c>
      <c r="F133">
        <f>(I133*1000)/C133</f>
        <v>1425.4410059207714</v>
      </c>
      <c r="G133">
        <f>I133/D133</f>
        <v>49.060924369747902</v>
      </c>
      <c r="H133">
        <f>I133/E133</f>
        <v>287.12704918032784</v>
      </c>
      <c r="I133">
        <v>70059</v>
      </c>
      <c r="J133" s="32">
        <f>D133/C133</f>
        <v>2.9054507721418543E-2</v>
      </c>
      <c r="K133" s="43">
        <f>(D133-E133)/E133</f>
        <v>4.8524590163934427</v>
      </c>
      <c r="L133">
        <f>(I133/D133)/(I133/E133)</f>
        <v>0.17086834733893561</v>
      </c>
    </row>
    <row r="134" spans="1:12" x14ac:dyDescent="0.25">
      <c r="A134" t="s">
        <v>841</v>
      </c>
      <c r="B134" s="30">
        <v>33660</v>
      </c>
      <c r="C134">
        <v>148864</v>
      </c>
      <c r="D134">
        <v>464</v>
      </c>
      <c r="E134">
        <v>110</v>
      </c>
      <c r="F134">
        <f>(I134*1000)/C134</f>
        <v>313.50763112639726</v>
      </c>
      <c r="G134">
        <f>I134/D134</f>
        <v>100.58189655172414</v>
      </c>
      <c r="H134">
        <f>I134/E134</f>
        <v>424.27272727272725</v>
      </c>
      <c r="I134">
        <v>46670</v>
      </c>
      <c r="J134" s="32">
        <f>D134/C134</f>
        <v>3.1169389509888221E-3</v>
      </c>
      <c r="K134" s="43">
        <f>(D134-E134)/E134</f>
        <v>3.2181818181818183</v>
      </c>
      <c r="L134">
        <f>(I134/D134)/(I134/E134)</f>
        <v>0.23706896551724141</v>
      </c>
    </row>
    <row r="135" spans="1:12" x14ac:dyDescent="0.25">
      <c r="A135" t="s">
        <v>921</v>
      </c>
      <c r="B135" s="30">
        <v>33700</v>
      </c>
      <c r="C135">
        <v>135488</v>
      </c>
      <c r="D135">
        <v>65</v>
      </c>
      <c r="E135">
        <v>15</v>
      </c>
      <c r="F135">
        <f>(I135*1000)/C135</f>
        <v>9.2111478507321678</v>
      </c>
      <c r="G135">
        <f>I135/D135</f>
        <v>19.2</v>
      </c>
      <c r="H135">
        <f>I135/E135</f>
        <v>83.2</v>
      </c>
      <c r="I135">
        <v>1248</v>
      </c>
      <c r="J135" s="32">
        <f>D135/C135</f>
        <v>4.7974728389230044E-4</v>
      </c>
      <c r="K135" s="43">
        <f>(D135-E135)/E135</f>
        <v>3.3333333333333335</v>
      </c>
      <c r="L135">
        <f>(I135/D135)/(I135/E135)</f>
        <v>0.23076923076923075</v>
      </c>
    </row>
    <row r="136" spans="1:12" x14ac:dyDescent="0.25">
      <c r="A136" t="s">
        <v>924</v>
      </c>
      <c r="B136" s="30">
        <v>33740</v>
      </c>
      <c r="C136">
        <v>66903</v>
      </c>
      <c r="D136">
        <v>70</v>
      </c>
      <c r="E136">
        <v>14</v>
      </c>
      <c r="F136">
        <f>(I136*1000)/C136</f>
        <v>36.485658341180518</v>
      </c>
      <c r="G136">
        <f>I136/D136</f>
        <v>34.871428571428574</v>
      </c>
      <c r="H136">
        <f>I136/E136</f>
        <v>174.35714285714286</v>
      </c>
      <c r="I136">
        <v>2441</v>
      </c>
      <c r="J136" s="32">
        <f>D136/C136</f>
        <v>1.046290898763882E-3</v>
      </c>
      <c r="K136" s="43">
        <f>(D136-E136)/E136</f>
        <v>4</v>
      </c>
      <c r="L136">
        <f>(I136/D136)/(I136/E136)</f>
        <v>0.2</v>
      </c>
    </row>
    <row r="137" spans="1:12" x14ac:dyDescent="0.25">
      <c r="A137" t="s">
        <v>898</v>
      </c>
      <c r="B137" s="30">
        <v>33860</v>
      </c>
      <c r="C137">
        <v>129973</v>
      </c>
      <c r="D137">
        <v>89</v>
      </c>
      <c r="E137">
        <v>36</v>
      </c>
      <c r="F137">
        <f>(I137*1000)/C137</f>
        <v>18.249944219183984</v>
      </c>
      <c r="G137">
        <f>I137/D137</f>
        <v>26.651685393258425</v>
      </c>
      <c r="H137">
        <f>I137/E137</f>
        <v>65.888888888888886</v>
      </c>
      <c r="I137">
        <v>2372</v>
      </c>
      <c r="J137" s="32">
        <f>D137/C137</f>
        <v>6.8475760350226588E-4</v>
      </c>
      <c r="K137" s="43">
        <f>(D137-E137)/E137</f>
        <v>1.4722222222222223</v>
      </c>
      <c r="L137">
        <f>(I137/D137)/(I137/E137)</f>
        <v>0.4044943820224719</v>
      </c>
    </row>
    <row r="138" spans="1:12" x14ac:dyDescent="0.25">
      <c r="A138" t="s">
        <v>775</v>
      </c>
      <c r="B138" s="30">
        <v>34060</v>
      </c>
      <c r="C138">
        <v>51192</v>
      </c>
      <c r="D138">
        <v>3659</v>
      </c>
      <c r="E138">
        <v>471</v>
      </c>
      <c r="F138">
        <f>(I138*1000)/C138</f>
        <v>3369.2178465385218</v>
      </c>
      <c r="G138">
        <f>I138/D138</f>
        <v>47.13774255261</v>
      </c>
      <c r="H138">
        <f>I138/E138</f>
        <v>366.19320594479831</v>
      </c>
      <c r="I138">
        <v>172477</v>
      </c>
      <c r="J138" s="32">
        <f>D138/C138</f>
        <v>7.1476011876855761E-2</v>
      </c>
      <c r="K138" s="43">
        <f>(D138-E138)/E138</f>
        <v>6.7685774946921446</v>
      </c>
      <c r="L138">
        <f>(I138/D138)/(I138/E138)</f>
        <v>0.12872369499863351</v>
      </c>
    </row>
    <row r="139" spans="1:12" x14ac:dyDescent="0.25">
      <c r="A139" t="s">
        <v>870</v>
      </c>
      <c r="B139" s="30">
        <v>34620</v>
      </c>
      <c r="C139">
        <v>39382</v>
      </c>
      <c r="D139">
        <v>361</v>
      </c>
      <c r="E139">
        <v>58</v>
      </c>
      <c r="F139">
        <f>(I139*1000)/C139</f>
        <v>298.68975674165864</v>
      </c>
      <c r="G139">
        <f>I139/D139</f>
        <v>32.584487534626042</v>
      </c>
      <c r="H139">
        <f>I139/E139</f>
        <v>202.81034482758622</v>
      </c>
      <c r="I139">
        <v>11763</v>
      </c>
      <c r="J139" s="32">
        <f>D139/C139</f>
        <v>9.166624346147987E-3</v>
      </c>
      <c r="K139" s="43">
        <f>(D139-E139)/E139</f>
        <v>5.2241379310344831</v>
      </c>
      <c r="L139">
        <f>(I139/D139)/(I139/E139)</f>
        <v>0.16066481994459836</v>
      </c>
    </row>
    <row r="140" spans="1:12" x14ac:dyDescent="0.25">
      <c r="A140" t="s">
        <v>885</v>
      </c>
      <c r="B140" s="30">
        <v>34820</v>
      </c>
      <c r="C140">
        <v>126884</v>
      </c>
      <c r="D140">
        <v>172</v>
      </c>
      <c r="E140">
        <v>45</v>
      </c>
      <c r="F140">
        <f>(I140*1000)/C140</f>
        <v>14.020680306421614</v>
      </c>
      <c r="G140">
        <f>I140/D140</f>
        <v>10.343023255813954</v>
      </c>
      <c r="H140">
        <f>I140/E140</f>
        <v>39.533333333333331</v>
      </c>
      <c r="I140">
        <v>1779</v>
      </c>
      <c r="J140" s="32">
        <f>D140/C140</f>
        <v>1.3555688660508811E-3</v>
      </c>
      <c r="K140" s="43">
        <f>(D140-E140)/E140</f>
        <v>2.8222222222222224</v>
      </c>
      <c r="L140">
        <f>(I140/D140)/(I140/E140)</f>
        <v>0.26162790697674421</v>
      </c>
    </row>
    <row r="141" spans="1:12" x14ac:dyDescent="0.25">
      <c r="A141" t="s">
        <v>732</v>
      </c>
      <c r="B141" s="30">
        <v>34980</v>
      </c>
      <c r="C141">
        <v>797655</v>
      </c>
      <c r="D141">
        <v>7056</v>
      </c>
      <c r="E141">
        <v>1241</v>
      </c>
      <c r="F141">
        <f>(I141*1000)/C141</f>
        <v>867.4539744626436</v>
      </c>
      <c r="G141">
        <f>I141/D141</f>
        <v>98.0625</v>
      </c>
      <c r="H141">
        <f>I141/E141</f>
        <v>557.55761482675257</v>
      </c>
      <c r="I141">
        <v>691929</v>
      </c>
      <c r="J141" s="32">
        <f>E141/C141</f>
        <v>1.5558104694385418E-3</v>
      </c>
      <c r="K141" s="43">
        <f>(D141-E141)/E141</f>
        <v>4.6857373086220786</v>
      </c>
      <c r="L141">
        <f>(I141/D141)/(I141/E141)</f>
        <v>0.17587868480725624</v>
      </c>
    </row>
    <row r="142" spans="1:12" x14ac:dyDescent="0.25">
      <c r="A142" t="s">
        <v>719</v>
      </c>
      <c r="B142" s="30">
        <v>35300</v>
      </c>
      <c r="C142">
        <v>335845</v>
      </c>
      <c r="D142">
        <v>8798</v>
      </c>
      <c r="E142">
        <v>1325</v>
      </c>
      <c r="F142">
        <f>(I142*1000)/C142</f>
        <v>2646.548258869419</v>
      </c>
      <c r="G142">
        <f>I142/D142</f>
        <v>101.02636962946124</v>
      </c>
      <c r="H142">
        <f>I142/E142</f>
        <v>670.81509433962265</v>
      </c>
      <c r="I142">
        <v>888830</v>
      </c>
      <c r="J142" s="32">
        <f>D142/C142</f>
        <v>2.619660855454153E-2</v>
      </c>
      <c r="K142" s="43">
        <f>(D142-E142)/E142</f>
        <v>5.64</v>
      </c>
      <c r="L142">
        <f>(I142/D142)/(I142/E142)</f>
        <v>0.15060240963855423</v>
      </c>
    </row>
    <row r="143" spans="1:12" x14ac:dyDescent="0.25">
      <c r="A143" t="s">
        <v>811</v>
      </c>
      <c r="B143" s="30">
        <v>35380</v>
      </c>
      <c r="C143">
        <v>496807</v>
      </c>
      <c r="D143">
        <v>2859</v>
      </c>
      <c r="E143">
        <v>445</v>
      </c>
      <c r="F143">
        <f>(I143*1000)/C143</f>
        <v>494.90848558897119</v>
      </c>
      <c r="G143">
        <f>I143/D143</f>
        <v>86</v>
      </c>
      <c r="H143">
        <f>I143/E143</f>
        <v>552.52584269662918</v>
      </c>
      <c r="I143">
        <v>245874</v>
      </c>
      <c r="J143" s="32">
        <f>E143/C143</f>
        <v>8.9572006835652478E-4</v>
      </c>
      <c r="K143" s="43">
        <f>(D143-E143)/E143</f>
        <v>5.4247191011235953</v>
      </c>
      <c r="L143">
        <f>(I143/D143)/(I143/E143)</f>
        <v>0.15564882826162996</v>
      </c>
    </row>
    <row r="144" spans="1:12" x14ac:dyDescent="0.25">
      <c r="A144" t="s">
        <v>716</v>
      </c>
      <c r="B144" s="30">
        <v>35620</v>
      </c>
      <c r="C144">
        <v>8123112</v>
      </c>
      <c r="D144">
        <v>40349</v>
      </c>
      <c r="E144">
        <v>7776</v>
      </c>
      <c r="F144">
        <f>(I144*1000)/C144</f>
        <v>495.22079715261833</v>
      </c>
      <c r="G144">
        <f>I144/D144</f>
        <v>99.698480755409051</v>
      </c>
      <c r="H144">
        <f>I144/E144</f>
        <v>517.3269032921811</v>
      </c>
      <c r="I144">
        <v>4022734</v>
      </c>
      <c r="J144" s="32">
        <f>E144/C144</f>
        <v>9.5726859361289121E-4</v>
      </c>
      <c r="K144" s="43">
        <f>(D144-E144)/E144</f>
        <v>4.1889146090534979</v>
      </c>
      <c r="L144">
        <f>(I144/D144)/(I144/E144)</f>
        <v>0.19271853081860763</v>
      </c>
    </row>
    <row r="145" spans="1:12" x14ac:dyDescent="0.25">
      <c r="A145" t="s">
        <v>935</v>
      </c>
      <c r="B145" s="30">
        <v>35980</v>
      </c>
      <c r="C145">
        <v>102909</v>
      </c>
      <c r="D145">
        <v>17</v>
      </c>
      <c r="E145">
        <v>7</v>
      </c>
      <c r="F145">
        <f>(I145*1000)/C145</f>
        <v>19.162561097668814</v>
      </c>
      <c r="G145">
        <f>I145/D145</f>
        <v>116</v>
      </c>
      <c r="H145">
        <f>I145/E145</f>
        <v>281.71428571428572</v>
      </c>
      <c r="I145">
        <v>1972</v>
      </c>
      <c r="J145" s="32">
        <f>D145/C145</f>
        <v>1.6519449222128288E-4</v>
      </c>
      <c r="K145" s="43">
        <f>(D145-E145)/E145</f>
        <v>1.4285714285714286</v>
      </c>
      <c r="L145">
        <f>(I145/D145)/(I145/E145)</f>
        <v>0.41176470588235292</v>
      </c>
    </row>
    <row r="146" spans="1:12" x14ac:dyDescent="0.25">
      <c r="A146" t="s">
        <v>936</v>
      </c>
      <c r="B146" s="30">
        <v>36220</v>
      </c>
      <c r="C146">
        <v>65095</v>
      </c>
      <c r="D146">
        <v>73</v>
      </c>
      <c r="E146">
        <v>6</v>
      </c>
      <c r="F146">
        <f>(I146*1000)/C146</f>
        <v>23.980336431369537</v>
      </c>
      <c r="G146">
        <f>I146/D146</f>
        <v>21.383561643835616</v>
      </c>
      <c r="H146">
        <f>I146/E146</f>
        <v>260.16666666666669</v>
      </c>
      <c r="I146">
        <v>1561</v>
      </c>
      <c r="J146" s="32">
        <f>D146/C146</f>
        <v>1.1214378984561026E-3</v>
      </c>
      <c r="K146" s="43">
        <f>(D146-E146)/E146</f>
        <v>11.166666666666666</v>
      </c>
      <c r="L146">
        <f>(I146/D146)/(I146/E146)</f>
        <v>8.2191780821917804E-2</v>
      </c>
    </row>
    <row r="147" spans="1:12" x14ac:dyDescent="0.25">
      <c r="A147" t="s">
        <v>755</v>
      </c>
      <c r="B147" s="30">
        <v>36420</v>
      </c>
      <c r="C147">
        <v>504306</v>
      </c>
      <c r="D147">
        <v>3957</v>
      </c>
      <c r="E147">
        <v>713</v>
      </c>
      <c r="F147">
        <f>(I147*1000)/C147</f>
        <v>550.16398773760375</v>
      </c>
      <c r="G147">
        <f>I147/D147</f>
        <v>70.116502400808699</v>
      </c>
      <c r="H147">
        <f>I147/E147</f>
        <v>389.13183730715286</v>
      </c>
      <c r="I147">
        <v>277451</v>
      </c>
      <c r="J147" s="32">
        <f>E147/C147</f>
        <v>1.413824146450766E-3</v>
      </c>
      <c r="K147" s="43">
        <f>(D147-E147)/E147</f>
        <v>4.5497896213183733</v>
      </c>
      <c r="L147">
        <f>(I147/D147)/(I147/E147)</f>
        <v>0.1801870103613849</v>
      </c>
    </row>
    <row r="148" spans="1:12" x14ac:dyDescent="0.25">
      <c r="A148" t="s">
        <v>772</v>
      </c>
      <c r="B148" s="30">
        <v>36540</v>
      </c>
      <c r="C148">
        <v>414460</v>
      </c>
      <c r="D148">
        <v>2831</v>
      </c>
      <c r="E148">
        <v>661</v>
      </c>
      <c r="F148">
        <f>(I148*1000)/C148</f>
        <v>445.55083723399122</v>
      </c>
      <c r="G148">
        <f>I148/D148</f>
        <v>65.228894383610026</v>
      </c>
      <c r="H148">
        <f>I148/E148</f>
        <v>279.36913767019666</v>
      </c>
      <c r="I148">
        <v>184663</v>
      </c>
      <c r="J148" s="32">
        <f>D148/C148</f>
        <v>6.8305747237369105E-3</v>
      </c>
      <c r="K148" s="43">
        <f>(D148-E148)/E148</f>
        <v>3.2829046898638428</v>
      </c>
      <c r="L148">
        <f>(I148/D148)/(I148/E148)</f>
        <v>0.23348640056517131</v>
      </c>
    </row>
    <row r="149" spans="1:12" x14ac:dyDescent="0.25">
      <c r="A149" t="s">
        <v>777</v>
      </c>
      <c r="B149" s="30">
        <v>36740</v>
      </c>
      <c r="C149">
        <v>991947</v>
      </c>
      <c r="D149">
        <v>3269</v>
      </c>
      <c r="E149">
        <v>435</v>
      </c>
      <c r="F149">
        <f>(I149*1000)/C149</f>
        <v>244.27514776495116</v>
      </c>
      <c r="G149">
        <f>I149/D149</f>
        <v>74.122973386356691</v>
      </c>
      <c r="H149">
        <f>I149/E149</f>
        <v>557.02988505747123</v>
      </c>
      <c r="I149">
        <v>242308</v>
      </c>
      <c r="J149" s="32">
        <f>E149/C149</f>
        <v>4.385314941221658E-4</v>
      </c>
      <c r="K149" s="43">
        <f>(D149-E149)/E149</f>
        <v>6.5149425287356326</v>
      </c>
      <c r="L149">
        <f>(I149/D149)/(I149/E149)</f>
        <v>0.1330682165799939</v>
      </c>
    </row>
    <row r="150" spans="1:12" x14ac:dyDescent="0.25">
      <c r="A150" t="s">
        <v>835</v>
      </c>
      <c r="B150" s="30">
        <v>37340</v>
      </c>
      <c r="C150">
        <v>169860</v>
      </c>
      <c r="D150">
        <v>431</v>
      </c>
      <c r="E150">
        <v>127</v>
      </c>
      <c r="F150">
        <f>(I150*1000)/C150</f>
        <v>111.03261509478394</v>
      </c>
      <c r="G150">
        <f>I150/D150</f>
        <v>43.758700696055683</v>
      </c>
      <c r="H150">
        <f>I150/E150</f>
        <v>148.50393700787401</v>
      </c>
      <c r="I150">
        <v>18860</v>
      </c>
      <c r="J150" s="32">
        <f>D150/C150</f>
        <v>2.5373837277758156E-3</v>
      </c>
      <c r="K150" s="43">
        <f>(D150-E150)/E150</f>
        <v>2.393700787401575</v>
      </c>
      <c r="L150">
        <f>(I150/D150)/(I150/E150)</f>
        <v>0.29466357308584684</v>
      </c>
    </row>
    <row r="151" spans="1:12" x14ac:dyDescent="0.25">
      <c r="A151" t="s">
        <v>845</v>
      </c>
      <c r="B151" s="30">
        <v>37860</v>
      </c>
      <c r="C151">
        <v>126500</v>
      </c>
      <c r="D151">
        <v>387</v>
      </c>
      <c r="E151">
        <v>102</v>
      </c>
      <c r="F151">
        <f>(I151*1000)/C151</f>
        <v>322.6482213438735</v>
      </c>
      <c r="G151">
        <f>I151/D151</f>
        <v>105.46511627906976</v>
      </c>
      <c r="H151">
        <f>I151/E151</f>
        <v>400.14705882352939</v>
      </c>
      <c r="I151">
        <v>40815</v>
      </c>
      <c r="J151" s="32">
        <f>D151/C151</f>
        <v>3.0592885375494072E-3</v>
      </c>
      <c r="K151" s="43">
        <f>(D151-E151)/E151</f>
        <v>2.7941176470588234</v>
      </c>
      <c r="L151">
        <f>(I151/D151)/(I151/E151)</f>
        <v>0.26356589147286824</v>
      </c>
    </row>
    <row r="152" spans="1:12" x14ac:dyDescent="0.25">
      <c r="A152" t="s">
        <v>902</v>
      </c>
      <c r="B152" s="30">
        <v>37900</v>
      </c>
      <c r="C152">
        <v>165198</v>
      </c>
      <c r="D152">
        <v>154</v>
      </c>
      <c r="E152">
        <v>29</v>
      </c>
      <c r="F152">
        <f>(I152*1000)/C152</f>
        <v>12.845191830409568</v>
      </c>
      <c r="G152">
        <f>I152/D152</f>
        <v>13.779220779220779</v>
      </c>
      <c r="H152">
        <f>I152/E152</f>
        <v>73.172413793103445</v>
      </c>
      <c r="I152">
        <v>2122</v>
      </c>
      <c r="J152" s="32">
        <f>D152/C152</f>
        <v>9.3221467572246637E-4</v>
      </c>
      <c r="K152" s="43">
        <f>(D152-E152)/E152</f>
        <v>4.3103448275862073</v>
      </c>
      <c r="L152">
        <f>(I152/D152)/(I152/E152)</f>
        <v>0.18831168831168832</v>
      </c>
    </row>
    <row r="153" spans="1:12" x14ac:dyDescent="0.25">
      <c r="A153" t="s">
        <v>709</v>
      </c>
      <c r="B153" s="30">
        <v>37980</v>
      </c>
      <c r="C153">
        <v>2563343</v>
      </c>
      <c r="D153">
        <v>25165</v>
      </c>
      <c r="E153">
        <v>4000</v>
      </c>
      <c r="F153">
        <f>(I153*1000)/C153</f>
        <v>792.57867558106739</v>
      </c>
      <c r="G153">
        <f>I153/D153</f>
        <v>80.733200874230079</v>
      </c>
      <c r="H153">
        <f>I153/E153</f>
        <v>507.91275000000002</v>
      </c>
      <c r="I153">
        <v>2031651</v>
      </c>
      <c r="J153" s="32">
        <f>E153/C153</f>
        <v>1.5604622557340161E-3</v>
      </c>
      <c r="K153" s="43">
        <f>(D153-E153)/E153</f>
        <v>5.2912499999999998</v>
      </c>
      <c r="L153">
        <f>(I153/D153)/(I153/E153)</f>
        <v>0.15895092390224516</v>
      </c>
    </row>
    <row r="154" spans="1:12" x14ac:dyDescent="0.25">
      <c r="A154" t="s">
        <v>733</v>
      </c>
      <c r="B154" s="30">
        <v>38060</v>
      </c>
      <c r="C154">
        <v>1619025</v>
      </c>
      <c r="D154">
        <v>7292</v>
      </c>
      <c r="E154">
        <v>946</v>
      </c>
      <c r="F154">
        <f>(I154*1000)/C154</f>
        <v>320.09326600886334</v>
      </c>
      <c r="G154">
        <f>I154/D154</f>
        <v>71.069528250137139</v>
      </c>
      <c r="H154">
        <f>I154/E154</f>
        <v>547.82135306553914</v>
      </c>
      <c r="I154">
        <v>518239</v>
      </c>
      <c r="J154" s="32">
        <f>E154/C154</f>
        <v>5.8430228069362739E-4</v>
      </c>
      <c r="K154" s="43">
        <f>(D154-E154)/E154</f>
        <v>6.7082452431289639</v>
      </c>
      <c r="L154">
        <f>(I154/D154)/(I154/E154)</f>
        <v>0.12973121228743828</v>
      </c>
    </row>
    <row r="155" spans="1:12" x14ac:dyDescent="0.25">
      <c r="A155" t="s">
        <v>894</v>
      </c>
      <c r="B155" s="30">
        <v>38220</v>
      </c>
      <c r="C155">
        <v>22919</v>
      </c>
      <c r="D155">
        <v>270</v>
      </c>
      <c r="E155">
        <v>39</v>
      </c>
      <c r="F155">
        <f>(I155*1000)/C155</f>
        <v>387.14603603996682</v>
      </c>
      <c r="G155">
        <f>I155/D155</f>
        <v>32.86296296296296</v>
      </c>
      <c r="H155">
        <f>I155/E155</f>
        <v>227.51282051282053</v>
      </c>
      <c r="I155">
        <v>8873</v>
      </c>
      <c r="J155" s="32">
        <f>D155/C155</f>
        <v>1.178061870064139E-2</v>
      </c>
      <c r="K155" s="43">
        <f>(D155-E155)/E155</f>
        <v>5.9230769230769234</v>
      </c>
      <c r="L155">
        <f>(I155/D155)/(I155/E155)</f>
        <v>0.14444444444444443</v>
      </c>
    </row>
    <row r="156" spans="1:12" x14ac:dyDescent="0.25">
      <c r="A156" t="s">
        <v>703</v>
      </c>
      <c r="B156" s="30">
        <v>38300</v>
      </c>
      <c r="C156">
        <v>1094529</v>
      </c>
      <c r="D156">
        <v>14117</v>
      </c>
      <c r="E156">
        <v>2385</v>
      </c>
      <c r="F156">
        <f>(I156*1000)/C156</f>
        <v>1120.1621884847273</v>
      </c>
      <c r="G156">
        <f>I156/D156</f>
        <v>86.849188921158884</v>
      </c>
      <c r="H156">
        <f>I156/E156</f>
        <v>514.0670859538784</v>
      </c>
      <c r="I156">
        <v>1226050</v>
      </c>
      <c r="J156" s="32">
        <f>E156/C156</f>
        <v>2.1790194686481584E-3</v>
      </c>
      <c r="K156" s="43">
        <f>(D156-E156)/E156</f>
        <v>4.9190775681341723</v>
      </c>
      <c r="L156">
        <f>(I156/D156)/(I156/E156)</f>
        <v>0.16894524332365232</v>
      </c>
    </row>
    <row r="157" spans="1:12" x14ac:dyDescent="0.25">
      <c r="A157" t="s">
        <v>887</v>
      </c>
      <c r="B157" s="30">
        <v>38340</v>
      </c>
      <c r="C157">
        <v>53467</v>
      </c>
      <c r="D157">
        <v>115</v>
      </c>
      <c r="E157">
        <v>45</v>
      </c>
      <c r="F157">
        <f>(I157*1000)/C157</f>
        <v>107.4868610544822</v>
      </c>
      <c r="G157">
        <f>I157/D157</f>
        <v>49.973913043478262</v>
      </c>
      <c r="H157">
        <f>I157/E157</f>
        <v>127.71111111111111</v>
      </c>
      <c r="I157">
        <v>5747</v>
      </c>
      <c r="J157" s="32">
        <f>D157/C157</f>
        <v>2.1508594086071782E-3</v>
      </c>
      <c r="K157" s="43">
        <f>(D157-E157)/E157</f>
        <v>1.5555555555555556</v>
      </c>
      <c r="L157">
        <f>(I157/D157)/(I157/E157)</f>
        <v>0.39130434782608697</v>
      </c>
    </row>
    <row r="158" spans="1:12" x14ac:dyDescent="0.25">
      <c r="A158" t="s">
        <v>844</v>
      </c>
      <c r="B158" s="30">
        <v>38540</v>
      </c>
      <c r="C158">
        <v>24406</v>
      </c>
      <c r="D158">
        <v>596</v>
      </c>
      <c r="E158">
        <v>102</v>
      </c>
      <c r="F158">
        <f>(I158*1000)/C158</f>
        <v>837.78579037941495</v>
      </c>
      <c r="G158">
        <f>I158/D158</f>
        <v>34.307046979865774</v>
      </c>
      <c r="H158">
        <f>I158/E158</f>
        <v>200.4607843137255</v>
      </c>
      <c r="I158">
        <v>20447</v>
      </c>
      <c r="J158" s="32">
        <f>D158/C158</f>
        <v>2.4420224534950422E-2</v>
      </c>
      <c r="K158" s="43">
        <f>(D158-E158)/E158</f>
        <v>4.8431372549019605</v>
      </c>
      <c r="L158">
        <f>(I158/D158)/(I158/E158)</f>
        <v>0.17114093959731544</v>
      </c>
    </row>
    <row r="159" spans="1:12" x14ac:dyDescent="0.25">
      <c r="A159" t="s">
        <v>895</v>
      </c>
      <c r="B159" s="30">
        <v>38860</v>
      </c>
      <c r="C159">
        <v>231298</v>
      </c>
      <c r="D159">
        <v>597</v>
      </c>
      <c r="E159">
        <v>91</v>
      </c>
      <c r="F159">
        <f>(I159*1000)/C159</f>
        <v>67.199024634886598</v>
      </c>
      <c r="G159">
        <f>I159/D159</f>
        <v>26.035175879396984</v>
      </c>
      <c r="H159">
        <f>I159/E159</f>
        <v>170.80219780219781</v>
      </c>
      <c r="I159">
        <v>15543</v>
      </c>
      <c r="J159" s="32">
        <f>D159/C159</f>
        <v>2.5810858719055073E-3</v>
      </c>
      <c r="K159" s="43">
        <f>(D159-E159)/E159</f>
        <v>5.5604395604395602</v>
      </c>
      <c r="L159">
        <f>(I159/D159)/(I159/E159)</f>
        <v>0.15242881072026801</v>
      </c>
    </row>
    <row r="160" spans="1:12" x14ac:dyDescent="0.25">
      <c r="A160" t="s">
        <v>734</v>
      </c>
      <c r="B160" s="30">
        <v>38900</v>
      </c>
      <c r="C160">
        <v>978967</v>
      </c>
      <c r="D160">
        <v>4975</v>
      </c>
      <c r="E160">
        <v>1303</v>
      </c>
      <c r="F160">
        <f>(I160*1000)/C160</f>
        <v>405.61530674680557</v>
      </c>
      <c r="G160">
        <f>I160/D160</f>
        <v>79.815879396984926</v>
      </c>
      <c r="H160">
        <f>I160/E160</f>
        <v>304.74597083653106</v>
      </c>
      <c r="I160">
        <v>397084</v>
      </c>
      <c r="J160" s="32">
        <f>E160/C160</f>
        <v>1.3309948139212048E-3</v>
      </c>
      <c r="K160" s="43">
        <f>(D160-E160)/E160</f>
        <v>2.8181120491174214</v>
      </c>
      <c r="L160">
        <f>(I160/D160)/(I160/E160)</f>
        <v>0.26190954773869352</v>
      </c>
    </row>
    <row r="161" spans="1:12" x14ac:dyDescent="0.25">
      <c r="A161" t="s">
        <v>771</v>
      </c>
      <c r="B161" s="30">
        <v>39300</v>
      </c>
      <c r="C161">
        <v>616068</v>
      </c>
      <c r="D161">
        <v>5897</v>
      </c>
      <c r="E161">
        <v>901</v>
      </c>
      <c r="F161">
        <f>(I161*1000)/C161</f>
        <v>791.039300856399</v>
      </c>
      <c r="G161">
        <f>I161/D161</f>
        <v>82.641003900288283</v>
      </c>
      <c r="H161">
        <f>I161/E161</f>
        <v>540.88124306326301</v>
      </c>
      <c r="I161">
        <v>487334</v>
      </c>
      <c r="J161" s="32">
        <f>E161/C161</f>
        <v>1.4625008927585915E-3</v>
      </c>
      <c r="K161" s="43">
        <f>(D161-E161)/E161</f>
        <v>5.5449500554938957</v>
      </c>
      <c r="L161">
        <f>(I161/D161)/(I161/E161)</f>
        <v>0.15278955401051383</v>
      </c>
    </row>
    <row r="162" spans="1:12" x14ac:dyDescent="0.25">
      <c r="A162" t="s">
        <v>817</v>
      </c>
      <c r="B162" s="30">
        <v>39340</v>
      </c>
      <c r="C162">
        <v>192435</v>
      </c>
      <c r="D162">
        <v>1969</v>
      </c>
      <c r="E162">
        <v>191</v>
      </c>
      <c r="F162">
        <f>(I162*1000)/C162</f>
        <v>219.83526905188765</v>
      </c>
      <c r="G162">
        <f>I162/D162</f>
        <v>21.485017775520568</v>
      </c>
      <c r="H162">
        <f>I162/E162</f>
        <v>221.4869109947644</v>
      </c>
      <c r="I162">
        <v>42304</v>
      </c>
      <c r="J162" s="32">
        <f>D162/C162</f>
        <v>1.0232026398524177E-2</v>
      </c>
      <c r="K162" s="43">
        <f>(D162-E162)/E162</f>
        <v>9.3089005235602098</v>
      </c>
      <c r="L162">
        <f>(I162/D162)/(I162/E162)</f>
        <v>9.7003555104113764E-2</v>
      </c>
    </row>
    <row r="163" spans="1:12" x14ac:dyDescent="0.25">
      <c r="A163" t="s">
        <v>726</v>
      </c>
      <c r="B163" s="30">
        <v>39580</v>
      </c>
      <c r="C163">
        <v>481122</v>
      </c>
      <c r="D163">
        <v>4590</v>
      </c>
      <c r="E163">
        <v>1048</v>
      </c>
      <c r="F163">
        <f>(I163*1000)/C163</f>
        <v>1018.2822652050831</v>
      </c>
      <c r="G163">
        <f>I163/D163</f>
        <v>106.73594771241829</v>
      </c>
      <c r="H163">
        <f>I163/E163</f>
        <v>467.4790076335878</v>
      </c>
      <c r="I163">
        <v>489918</v>
      </c>
      <c r="J163" s="32">
        <f>E163/C163</f>
        <v>2.1782416933750692E-3</v>
      </c>
      <c r="K163" s="43">
        <f>(D163-E163)/E163</f>
        <v>3.3797709923664123</v>
      </c>
      <c r="L163">
        <f>(I163/D163)/(I163/E163)</f>
        <v>0.22832244008714594</v>
      </c>
    </row>
    <row r="164" spans="1:12" x14ac:dyDescent="0.25">
      <c r="A164" t="s">
        <v>851</v>
      </c>
      <c r="B164" s="30">
        <v>39660</v>
      </c>
      <c r="C164">
        <v>54861</v>
      </c>
      <c r="D164">
        <v>411</v>
      </c>
      <c r="E164">
        <v>86</v>
      </c>
      <c r="F164">
        <f>(I164*1000)/C164</f>
        <v>280.63651774484606</v>
      </c>
      <c r="G164">
        <f>I164/D164</f>
        <v>37.459854014598541</v>
      </c>
      <c r="H164">
        <f>I164/E164</f>
        <v>179.02325581395348</v>
      </c>
      <c r="I164">
        <v>15396</v>
      </c>
      <c r="J164" s="32">
        <f>D164/C164</f>
        <v>7.4916607426040354E-3</v>
      </c>
      <c r="K164" s="43">
        <f>(D164-E164)/E164</f>
        <v>3.7790697674418605</v>
      </c>
      <c r="L164">
        <f>(I164/D164)/(I164/E164)</f>
        <v>0.20924574209245744</v>
      </c>
    </row>
    <row r="165" spans="1:12" x14ac:dyDescent="0.25">
      <c r="A165" t="s">
        <v>774</v>
      </c>
      <c r="B165" s="30">
        <v>39900</v>
      </c>
      <c r="C165">
        <v>179215</v>
      </c>
      <c r="D165">
        <v>2536</v>
      </c>
      <c r="E165">
        <v>598</v>
      </c>
      <c r="F165">
        <f>(I165*1000)/C165</f>
        <v>696.91153084284235</v>
      </c>
      <c r="G165">
        <f>I165/D165</f>
        <v>49.249605678233436</v>
      </c>
      <c r="H165">
        <f>I165/E165</f>
        <v>208.85785953177256</v>
      </c>
      <c r="I165">
        <v>124897</v>
      </c>
      <c r="J165" s="32">
        <f>D165/C165</f>
        <v>1.4150601233155707E-2</v>
      </c>
      <c r="K165" s="43">
        <f>(D165-E165)/E165</f>
        <v>3.2408026755852841</v>
      </c>
      <c r="L165">
        <f>(I165/D165)/(I165/E165)</f>
        <v>0.23580441640378549</v>
      </c>
    </row>
    <row r="166" spans="1:12" x14ac:dyDescent="0.25">
      <c r="A166" t="s">
        <v>761</v>
      </c>
      <c r="B166" s="30">
        <v>40060</v>
      </c>
      <c r="C166">
        <v>523449</v>
      </c>
      <c r="D166">
        <v>3270</v>
      </c>
      <c r="E166">
        <v>666</v>
      </c>
      <c r="F166">
        <f>(I166*1000)/C166</f>
        <v>453.13488037994148</v>
      </c>
      <c r="G166">
        <f>I166/D166</f>
        <v>72.536085626911316</v>
      </c>
      <c r="H166">
        <f>I166/E166</f>
        <v>356.14564564564563</v>
      </c>
      <c r="I166">
        <v>237193</v>
      </c>
      <c r="J166" s="32">
        <f>E166/C166</f>
        <v>1.2723302556696067E-3</v>
      </c>
      <c r="K166" s="43">
        <f>(D166-E166)/E166</f>
        <v>3.9099099099099099</v>
      </c>
      <c r="L166">
        <f>(I166/D166)/(I166/E166)</f>
        <v>0.20366972477064221</v>
      </c>
    </row>
    <row r="167" spans="1:12" x14ac:dyDescent="0.25">
      <c r="A167" t="s">
        <v>744</v>
      </c>
      <c r="B167" s="30">
        <v>40140</v>
      </c>
      <c r="C167">
        <v>1118924</v>
      </c>
      <c r="D167">
        <v>3351</v>
      </c>
      <c r="E167">
        <v>968</v>
      </c>
      <c r="F167">
        <f>(I167*1000)/C167</f>
        <v>166.21414859275518</v>
      </c>
      <c r="G167">
        <f>I167/D167</f>
        <v>55.500149209191285</v>
      </c>
      <c r="H167">
        <f>I167/E167</f>
        <v>192.12913223140495</v>
      </c>
      <c r="I167">
        <v>185981</v>
      </c>
      <c r="J167" s="32">
        <f>E167/C167</f>
        <v>8.6511684439693852E-4</v>
      </c>
      <c r="K167" s="43">
        <f>(D167-E167)/E167</f>
        <v>2.4617768595041323</v>
      </c>
      <c r="L167">
        <f>(I167/D167)/(I167/E167)</f>
        <v>0.28886899433005075</v>
      </c>
    </row>
    <row r="168" spans="1:12" x14ac:dyDescent="0.25">
      <c r="A168" t="s">
        <v>736</v>
      </c>
      <c r="B168" s="30">
        <v>40380</v>
      </c>
      <c r="C168">
        <v>443427</v>
      </c>
      <c r="D168">
        <v>5759</v>
      </c>
      <c r="E168">
        <v>1118</v>
      </c>
      <c r="F168">
        <f>(I168*1000)/C168</f>
        <v>886.31950693124236</v>
      </c>
      <c r="G168">
        <f>I168/D168</f>
        <v>68.244139607570759</v>
      </c>
      <c r="H168">
        <f>I168/E168</f>
        <v>351.53667262969589</v>
      </c>
      <c r="I168">
        <v>393018</v>
      </c>
      <c r="J168" s="32">
        <f>D168/C168</f>
        <v>1.2987481592235024E-2</v>
      </c>
      <c r="K168" s="43">
        <f>(D168-E168)/E168</f>
        <v>4.1511627906976747</v>
      </c>
      <c r="L168">
        <f>(I168/D168)/(I168/E168)</f>
        <v>0.19413092550790068</v>
      </c>
    </row>
    <row r="169" spans="1:12" x14ac:dyDescent="0.25">
      <c r="A169" t="s">
        <v>705</v>
      </c>
      <c r="B169" s="30">
        <v>40900</v>
      </c>
      <c r="C169">
        <v>697430</v>
      </c>
      <c r="D169">
        <v>11088</v>
      </c>
      <c r="E169">
        <v>1879</v>
      </c>
      <c r="F169">
        <f>(I169*1000)/C169</f>
        <v>1093.3971868144474</v>
      </c>
      <c r="G169">
        <f>I169/D169</f>
        <v>68.774170274170274</v>
      </c>
      <c r="H169">
        <f>I169/E169</f>
        <v>405.83714741883983</v>
      </c>
      <c r="I169">
        <v>762568</v>
      </c>
      <c r="J169" s="32">
        <f>E169/C169</f>
        <v>2.6941771934100912E-3</v>
      </c>
      <c r="K169" s="43">
        <f>(D169-E169)/E169</f>
        <v>4.9010111761575308</v>
      </c>
      <c r="L169">
        <f>(I169/D169)/(I169/E169)</f>
        <v>0.16946248196248195</v>
      </c>
    </row>
    <row r="170" spans="1:12" x14ac:dyDescent="0.25">
      <c r="A170" t="s">
        <v>922</v>
      </c>
      <c r="B170" s="30">
        <v>41420</v>
      </c>
      <c r="C170">
        <v>114637</v>
      </c>
      <c r="D170">
        <v>59</v>
      </c>
      <c r="E170">
        <v>15</v>
      </c>
      <c r="F170">
        <f>(I170*1000)/C170</f>
        <v>21.450317087851218</v>
      </c>
      <c r="G170">
        <f>I170/D170</f>
        <v>41.677966101694913</v>
      </c>
      <c r="H170">
        <f>I170/E170</f>
        <v>163.93333333333334</v>
      </c>
      <c r="I170">
        <v>2459</v>
      </c>
      <c r="J170" s="32">
        <f>D170/C170</f>
        <v>5.1466803911477102E-4</v>
      </c>
      <c r="K170" s="43">
        <f>(D170-E170)/E170</f>
        <v>2.9333333333333331</v>
      </c>
      <c r="L170">
        <f>(I170/D170)/(I170/E170)</f>
        <v>0.25423728813559321</v>
      </c>
    </row>
    <row r="171" spans="1:12" x14ac:dyDescent="0.25">
      <c r="A171" t="s">
        <v>814</v>
      </c>
      <c r="B171" s="30">
        <v>41500</v>
      </c>
      <c r="C171">
        <v>106652</v>
      </c>
      <c r="D171">
        <v>775</v>
      </c>
      <c r="E171">
        <v>232</v>
      </c>
      <c r="F171">
        <f>(I171*1000)/C171</f>
        <v>667.67618047481528</v>
      </c>
      <c r="G171">
        <f>I171/D171</f>
        <v>91.882580645161283</v>
      </c>
      <c r="H171">
        <f>I171/E171</f>
        <v>306.93534482758622</v>
      </c>
      <c r="I171">
        <v>71209</v>
      </c>
      <c r="J171" s="32">
        <f>D171/C171</f>
        <v>7.2666241608221127E-3</v>
      </c>
      <c r="K171" s="43">
        <f>(D171-E171)/E171</f>
        <v>2.3405172413793105</v>
      </c>
      <c r="L171">
        <f>(I171/D171)/(I171/E171)</f>
        <v>0.29935483870967738</v>
      </c>
    </row>
    <row r="172" spans="1:12" x14ac:dyDescent="0.25">
      <c r="A172" t="s">
        <v>869</v>
      </c>
      <c r="B172" s="30">
        <v>41540</v>
      </c>
      <c r="C172">
        <v>123924</v>
      </c>
      <c r="D172">
        <v>407</v>
      </c>
      <c r="E172">
        <v>77</v>
      </c>
      <c r="F172">
        <f>(I172*1000)/C172</f>
        <v>134.9456118266034</v>
      </c>
      <c r="G172">
        <f>I172/D172</f>
        <v>41.088452088452087</v>
      </c>
      <c r="H172">
        <f>I172/E172</f>
        <v>217.18181818181819</v>
      </c>
      <c r="I172">
        <v>16723</v>
      </c>
      <c r="J172" s="32">
        <f>D172/C172</f>
        <v>3.2842710048093995E-3</v>
      </c>
      <c r="K172" s="43">
        <f>(D172-E172)/E172</f>
        <v>4.2857142857142856</v>
      </c>
      <c r="L172">
        <f>(I172/D172)/(I172/E172)</f>
        <v>0.18918918918918917</v>
      </c>
    </row>
    <row r="173" spans="1:12" x14ac:dyDescent="0.25">
      <c r="A173" t="s">
        <v>740</v>
      </c>
      <c r="B173" s="30">
        <v>41620</v>
      </c>
      <c r="C173">
        <v>582047</v>
      </c>
      <c r="D173">
        <v>7140</v>
      </c>
      <c r="E173">
        <v>840</v>
      </c>
      <c r="F173">
        <f>(I173*1000)/C173</f>
        <v>601.69024150970631</v>
      </c>
      <c r="G173">
        <f>I173/D173</f>
        <v>49.049299719887955</v>
      </c>
      <c r="H173">
        <f>I173/E173</f>
        <v>416.9190476190476</v>
      </c>
      <c r="I173">
        <v>350212</v>
      </c>
      <c r="J173" s="32">
        <f>E173/C173</f>
        <v>1.4431824234125423E-3</v>
      </c>
      <c r="K173" s="43">
        <f>(D173-E173)/E173</f>
        <v>7.5</v>
      </c>
      <c r="L173">
        <f>(I173/D173)/(I173/E173)</f>
        <v>0.11764705882352941</v>
      </c>
    </row>
    <row r="174" spans="1:12" x14ac:dyDescent="0.25">
      <c r="A174" t="s">
        <v>790</v>
      </c>
      <c r="B174" s="30">
        <v>41700</v>
      </c>
      <c r="C174">
        <v>825174</v>
      </c>
      <c r="D174">
        <v>2723</v>
      </c>
      <c r="E174">
        <v>603</v>
      </c>
      <c r="F174">
        <f>(I174*1000)/C174</f>
        <v>311.56943868808276</v>
      </c>
      <c r="G174">
        <f>I174/D174</f>
        <v>94.417554168196844</v>
      </c>
      <c r="H174">
        <f>I174/E174</f>
        <v>426.36650082918737</v>
      </c>
      <c r="I174">
        <v>257099</v>
      </c>
      <c r="J174" s="32">
        <f>E174/C174</f>
        <v>7.3075496804310359E-4</v>
      </c>
      <c r="K174" s="43">
        <f>(D174-E174)/E174</f>
        <v>3.5157545605306799</v>
      </c>
      <c r="L174">
        <f>(I174/D174)/(I174/E174)</f>
        <v>0.22144693352919576</v>
      </c>
    </row>
    <row r="175" spans="1:12" x14ac:dyDescent="0.25">
      <c r="A175" t="s">
        <v>711</v>
      </c>
      <c r="B175" s="30">
        <v>41740</v>
      </c>
      <c r="C175">
        <v>1239334</v>
      </c>
      <c r="D175">
        <v>14842</v>
      </c>
      <c r="E175">
        <v>2214</v>
      </c>
      <c r="F175">
        <f>(I175*1000)/C175</f>
        <v>1255.7365488238038</v>
      </c>
      <c r="G175">
        <f>I175/D175</f>
        <v>104.85628621479584</v>
      </c>
      <c r="H175">
        <f>I175/E175</f>
        <v>702.92547425474254</v>
      </c>
      <c r="I175">
        <v>1556277</v>
      </c>
      <c r="J175" s="32">
        <f>E175/C175</f>
        <v>1.7864433639357914E-3</v>
      </c>
      <c r="K175" s="43">
        <f>(D175-E175)/E175</f>
        <v>5.7037037037037033</v>
      </c>
      <c r="L175">
        <f>(I175/D175)/(I175/E175)</f>
        <v>0.14917127071823205</v>
      </c>
    </row>
    <row r="176" spans="1:12" x14ac:dyDescent="0.25">
      <c r="A176" t="s">
        <v>704</v>
      </c>
      <c r="B176" s="30">
        <v>41860</v>
      </c>
      <c r="C176">
        <v>2045647</v>
      </c>
      <c r="D176">
        <v>19604</v>
      </c>
      <c r="E176">
        <v>2810</v>
      </c>
      <c r="F176">
        <f>(I176*1000)/C176</f>
        <v>1046.9768244472286</v>
      </c>
      <c r="G176">
        <f>I176/D176</f>
        <v>109.25040807998367</v>
      </c>
      <c r="H176">
        <f>I176/E176</f>
        <v>762.1868327402135</v>
      </c>
      <c r="I176">
        <v>2141745</v>
      </c>
      <c r="J176" s="32">
        <f>E176/C176</f>
        <v>1.373648532713611E-3</v>
      </c>
      <c r="K176" s="43">
        <f>(D176-E176)/E176</f>
        <v>5.9765124555160138</v>
      </c>
      <c r="L176">
        <f>(I176/D176)/(I176/E176)</f>
        <v>0.14333809426647623</v>
      </c>
    </row>
    <row r="177" spans="1:12" x14ac:dyDescent="0.25">
      <c r="A177" t="s">
        <v>708</v>
      </c>
      <c r="B177" s="30">
        <v>41940</v>
      </c>
      <c r="C177">
        <v>1010970</v>
      </c>
      <c r="D177">
        <v>10257</v>
      </c>
      <c r="E177">
        <v>1864</v>
      </c>
      <c r="F177">
        <f>(I177*1000)/C177</f>
        <v>1097.9425700070231</v>
      </c>
      <c r="G177">
        <f>I177/D177</f>
        <v>108.2175099931754</v>
      </c>
      <c r="H177">
        <f>I177/E177</f>
        <v>595.48658798283259</v>
      </c>
      <c r="I177">
        <v>1109987</v>
      </c>
      <c r="J177" s="32">
        <f>E177/C177</f>
        <v>1.8437738013986568E-3</v>
      </c>
      <c r="K177" s="43">
        <f>(D177-E177)/E177</f>
        <v>4.502682403433476</v>
      </c>
      <c r="L177">
        <f>(I177/D177)/(I177/E177)</f>
        <v>0.18172955055084333</v>
      </c>
    </row>
    <row r="178" spans="1:12" x14ac:dyDescent="0.25">
      <c r="A178" t="s">
        <v>823</v>
      </c>
      <c r="B178" s="30">
        <v>42020</v>
      </c>
      <c r="C178">
        <v>91540</v>
      </c>
      <c r="D178">
        <v>731</v>
      </c>
      <c r="E178">
        <v>167</v>
      </c>
      <c r="F178">
        <f>(I178*1000)/C178</f>
        <v>197.52020974437406</v>
      </c>
      <c r="G178">
        <f>I178/D178</f>
        <v>24.734610123119015</v>
      </c>
      <c r="H178">
        <f>I178/E178</f>
        <v>108.26946107784431</v>
      </c>
      <c r="I178">
        <v>18081</v>
      </c>
      <c r="J178" s="32">
        <f>D178/C178</f>
        <v>7.9855800742844665E-3</v>
      </c>
      <c r="K178" s="43">
        <f>(D178-E178)/E178</f>
        <v>3.3772455089820359</v>
      </c>
      <c r="L178">
        <f>(I178/D178)/(I178/E178)</f>
        <v>0.22845417236662108</v>
      </c>
    </row>
    <row r="179" spans="1:12" x14ac:dyDescent="0.25">
      <c r="A179" t="s">
        <v>735</v>
      </c>
      <c r="B179">
        <v>42200</v>
      </c>
      <c r="C179">
        <v>146504</v>
      </c>
      <c r="D179">
        <v>3450</v>
      </c>
      <c r="E179">
        <v>907</v>
      </c>
      <c r="F179">
        <f>(I179*1000)/C179</f>
        <v>1570.8717850707149</v>
      </c>
      <c r="G179">
        <f>I179/D179</f>
        <v>66.70695652173913</v>
      </c>
      <c r="H179">
        <f>I179/E179</f>
        <v>253.73649393605291</v>
      </c>
      <c r="I179">
        <v>230139</v>
      </c>
      <c r="J179" s="32">
        <f>D179/C179</f>
        <v>2.3548845082728118E-2</v>
      </c>
      <c r="K179" s="43">
        <f>(D179-E179)/E179</f>
        <v>2.8037486218302097</v>
      </c>
      <c r="L179">
        <f>(I179/D179)/(I179/E179)</f>
        <v>0.26289855072463769</v>
      </c>
    </row>
    <row r="180" spans="1:12" x14ac:dyDescent="0.25">
      <c r="A180" t="s">
        <v>765</v>
      </c>
      <c r="B180" s="30">
        <v>42100</v>
      </c>
      <c r="C180">
        <v>75572</v>
      </c>
      <c r="D180">
        <v>2429</v>
      </c>
      <c r="E180">
        <v>584</v>
      </c>
      <c r="F180">
        <f>(I180*1000)/C180</f>
        <v>2000.6351558778383</v>
      </c>
      <c r="G180">
        <f>I180/D180</f>
        <v>62.244545080279948</v>
      </c>
      <c r="H180">
        <f>I180/E180</f>
        <v>258.89041095890411</v>
      </c>
      <c r="I180">
        <v>151192</v>
      </c>
      <c r="J180" s="32">
        <f>D180/C180</f>
        <v>3.2141533901444981E-2</v>
      </c>
      <c r="K180" s="43">
        <f>(D180-E180)/E180</f>
        <v>3.1592465753424657</v>
      </c>
      <c r="L180">
        <f>(I180/D180)/(I180/E180)</f>
        <v>0.24042815973651707</v>
      </c>
    </row>
    <row r="181" spans="1:12" x14ac:dyDescent="0.25">
      <c r="A181" t="s">
        <v>905</v>
      </c>
      <c r="B181" s="30">
        <v>42340</v>
      </c>
      <c r="C181">
        <v>147128</v>
      </c>
      <c r="D181">
        <v>466</v>
      </c>
      <c r="E181">
        <v>26</v>
      </c>
      <c r="F181">
        <f>(I181*1000)/C181</f>
        <v>15.408351911260944</v>
      </c>
      <c r="G181">
        <f>I181/D181</f>
        <v>4.8648068669527893</v>
      </c>
      <c r="H181">
        <f>I181/E181</f>
        <v>87.192307692307693</v>
      </c>
      <c r="I181">
        <v>2267</v>
      </c>
      <c r="J181" s="32">
        <f>D181/C181</f>
        <v>3.1673100973302159E-3</v>
      </c>
      <c r="K181" s="43">
        <f>(D181-E181)/E181</f>
        <v>16.923076923076923</v>
      </c>
      <c r="L181">
        <f>(I181/D181)/(I181/E181)</f>
        <v>5.5793991416309009E-2</v>
      </c>
    </row>
    <row r="182" spans="1:12" x14ac:dyDescent="0.25">
      <c r="A182" t="s">
        <v>939</v>
      </c>
      <c r="B182" s="30">
        <v>42540</v>
      </c>
      <c r="C182">
        <v>236587</v>
      </c>
      <c r="D182">
        <v>15</v>
      </c>
      <c r="E182">
        <v>5</v>
      </c>
      <c r="F182">
        <f>(I182*1000)/C182</f>
        <v>9.3327190420437294</v>
      </c>
      <c r="G182">
        <f>I182/D182</f>
        <v>147.19999999999999</v>
      </c>
      <c r="H182">
        <f>I182/E182</f>
        <v>441.6</v>
      </c>
      <c r="I182">
        <v>2208</v>
      </c>
      <c r="J182" s="32">
        <f>D182/C182</f>
        <v>6.340162392692751E-5</v>
      </c>
      <c r="K182" s="43">
        <f>(D182-E182)/E182</f>
        <v>2</v>
      </c>
      <c r="L182">
        <f>(I182/D182)/(I182/E182)</f>
        <v>0.33333333333333331</v>
      </c>
    </row>
    <row r="183" spans="1:12" x14ac:dyDescent="0.25">
      <c r="A183" t="s">
        <v>699</v>
      </c>
      <c r="B183" s="30">
        <v>42660</v>
      </c>
      <c r="C183">
        <v>1626232</v>
      </c>
      <c r="D183">
        <v>14724</v>
      </c>
      <c r="E183">
        <v>2549</v>
      </c>
      <c r="F183">
        <f>(I183*1000)/C183</f>
        <v>794.40694808612795</v>
      </c>
      <c r="G183">
        <f>I183/D183</f>
        <v>87.740423797881007</v>
      </c>
      <c r="H183">
        <f>I183/E183</f>
        <v>506.82228324833267</v>
      </c>
      <c r="I183">
        <v>1291890</v>
      </c>
      <c r="J183" s="32">
        <f>E183/C183</f>
        <v>1.5674270337811579E-3</v>
      </c>
      <c r="K183" s="43">
        <f>(D183-E183)/E183</f>
        <v>4.7763828952530405</v>
      </c>
      <c r="L183">
        <f>(I183/D183)/(I183/E183)</f>
        <v>0.17311871773974463</v>
      </c>
    </row>
    <row r="184" spans="1:12" x14ac:dyDescent="0.25">
      <c r="A184" t="s">
        <v>882</v>
      </c>
      <c r="B184" s="30">
        <v>43340</v>
      </c>
      <c r="C184">
        <v>156849</v>
      </c>
      <c r="D184">
        <v>301</v>
      </c>
      <c r="E184">
        <v>46</v>
      </c>
      <c r="F184">
        <f>(I184*1000)/C184</f>
        <v>148.8884213479206</v>
      </c>
      <c r="G184">
        <f>I184/D184</f>
        <v>77.584717607973417</v>
      </c>
      <c r="H184">
        <f>I184/E184</f>
        <v>507.67391304347825</v>
      </c>
      <c r="I184">
        <v>23353</v>
      </c>
      <c r="J184" s="32">
        <f>D184/C184</f>
        <v>1.9190431561565582E-3</v>
      </c>
      <c r="K184" s="43">
        <f>(D184-E184)/E184</f>
        <v>5.5434782608695654</v>
      </c>
      <c r="L184">
        <f>(I184/D184)/(I184/E184)</f>
        <v>0.15282392026578073</v>
      </c>
    </row>
    <row r="185" spans="1:12" x14ac:dyDescent="0.25">
      <c r="A185" t="s">
        <v>783</v>
      </c>
      <c r="B185" s="30">
        <v>43780</v>
      </c>
      <c r="C185">
        <v>126814</v>
      </c>
      <c r="D185">
        <v>3628</v>
      </c>
      <c r="E185">
        <v>388</v>
      </c>
      <c r="F185">
        <f>(I185*1000)/C185</f>
        <v>1606.2106707461321</v>
      </c>
      <c r="G185">
        <f>I185/D185</f>
        <v>56.143880926130102</v>
      </c>
      <c r="H185">
        <f>I185/E185</f>
        <v>524.97422680412376</v>
      </c>
      <c r="I185">
        <v>203690</v>
      </c>
      <c r="J185" s="32">
        <f>D185/C185</f>
        <v>2.8608828678221648E-2</v>
      </c>
      <c r="K185" s="43">
        <f>(D185-E185)/E185</f>
        <v>8.3505154639175263</v>
      </c>
      <c r="L185">
        <f>(I185/D185)/(I185/E185)</f>
        <v>0.10694597574421168</v>
      </c>
    </row>
    <row r="186" spans="1:12" x14ac:dyDescent="0.25">
      <c r="A186" t="s">
        <v>909</v>
      </c>
      <c r="B186" s="30">
        <v>44060</v>
      </c>
      <c r="C186">
        <v>189825</v>
      </c>
      <c r="D186">
        <v>5524</v>
      </c>
      <c r="E186">
        <v>1035</v>
      </c>
      <c r="F186">
        <f>(I186*1000)/C186</f>
        <v>1782.7419992097985</v>
      </c>
      <c r="G186">
        <f>I186/D186</f>
        <v>61.261585807385956</v>
      </c>
      <c r="H186">
        <f>I186/E186</f>
        <v>326.96521739130435</v>
      </c>
      <c r="I186">
        <v>338409</v>
      </c>
      <c r="J186" s="32">
        <f>D186/C186</f>
        <v>2.9100487290925854E-2</v>
      </c>
      <c r="K186" s="43">
        <f>(D186-E186)/E186</f>
        <v>4.3371980676328503</v>
      </c>
      <c r="L186">
        <f>(I186/D186)/(I186/E186)</f>
        <v>0.18736422881969589</v>
      </c>
    </row>
    <row r="187" spans="1:12" x14ac:dyDescent="0.25">
      <c r="A187" t="s">
        <v>933</v>
      </c>
      <c r="B187" s="30">
        <v>44100</v>
      </c>
      <c r="C187">
        <v>86462</v>
      </c>
      <c r="D187">
        <v>82</v>
      </c>
      <c r="E187">
        <v>8</v>
      </c>
      <c r="F187">
        <f>(I187*1000)/C187</f>
        <v>19.465198584349192</v>
      </c>
      <c r="G187">
        <f>I187/D187</f>
        <v>20.524390243902438</v>
      </c>
      <c r="H187">
        <f>I187/E187</f>
        <v>210.375</v>
      </c>
      <c r="I187">
        <v>1683</v>
      </c>
      <c r="J187" s="32">
        <f>D187/C187</f>
        <v>9.4839351391362678E-4</v>
      </c>
      <c r="K187" s="43">
        <f>(D187-E187)/E187</f>
        <v>9.25</v>
      </c>
      <c r="L187">
        <f>(I187/D187)/(I187/E187)</f>
        <v>9.7560975609756087E-2</v>
      </c>
    </row>
    <row r="188" spans="1:12" x14ac:dyDescent="0.25">
      <c r="A188" t="s">
        <v>767</v>
      </c>
      <c r="B188" s="30">
        <v>44140</v>
      </c>
      <c r="C188">
        <v>227956</v>
      </c>
      <c r="D188">
        <v>4461</v>
      </c>
      <c r="E188">
        <v>628</v>
      </c>
      <c r="F188">
        <f>(I188*1000)/C188</f>
        <v>997.12663847409146</v>
      </c>
      <c r="G188">
        <f>I188/D188</f>
        <v>50.952925353059854</v>
      </c>
      <c r="H188">
        <f>I188/E188</f>
        <v>361.94426751592357</v>
      </c>
      <c r="I188">
        <v>227301</v>
      </c>
      <c r="J188" s="32">
        <f>D188/C188</f>
        <v>1.9569566056607417E-2</v>
      </c>
      <c r="K188" s="43">
        <f>(D188-E188)/E188</f>
        <v>6.1035031847133761</v>
      </c>
      <c r="L188">
        <f>(I188/D188)/(I188/E188)</f>
        <v>0.14077561084958529</v>
      </c>
    </row>
    <row r="189" spans="1:12" x14ac:dyDescent="0.25">
      <c r="A189" t="s">
        <v>910</v>
      </c>
      <c r="B189" s="30">
        <v>44180</v>
      </c>
      <c r="C189">
        <v>179168</v>
      </c>
      <c r="D189">
        <v>151</v>
      </c>
      <c r="E189">
        <v>23</v>
      </c>
      <c r="F189">
        <f>(I189*1000)/C189</f>
        <v>17.129174852652259</v>
      </c>
      <c r="G189">
        <f>I189/D189</f>
        <v>20.32450331125828</v>
      </c>
      <c r="H189">
        <f>I189/E189</f>
        <v>133.43478260869566</v>
      </c>
      <c r="I189">
        <v>3069</v>
      </c>
      <c r="J189" s="32">
        <f>D189/C189</f>
        <v>8.4278442579031974E-4</v>
      </c>
      <c r="K189" s="43">
        <f>(D189-E189)/E189</f>
        <v>5.5652173913043477</v>
      </c>
      <c r="L189">
        <f>(I189/D189)/(I189/E189)</f>
        <v>0.15231788079470199</v>
      </c>
    </row>
    <row r="190" spans="1:12" x14ac:dyDescent="0.25">
      <c r="A190" t="s">
        <v>908</v>
      </c>
      <c r="B190" s="30">
        <v>41060</v>
      </c>
      <c r="C190">
        <v>97391</v>
      </c>
      <c r="D190">
        <v>418</v>
      </c>
      <c r="E190">
        <v>24</v>
      </c>
      <c r="F190">
        <f>(I190*1000)/C190</f>
        <v>35.906808637348419</v>
      </c>
      <c r="G190">
        <f>I190/D190</f>
        <v>8.366028708133971</v>
      </c>
      <c r="H190">
        <f>I190/E190</f>
        <v>145.70833333333334</v>
      </c>
      <c r="I190">
        <v>3497</v>
      </c>
      <c r="J190" s="32">
        <f>D190/C190</f>
        <v>4.2919776981445923E-3</v>
      </c>
      <c r="K190" s="43">
        <f>(D190-E190)/E190</f>
        <v>16.416666666666668</v>
      </c>
      <c r="L190">
        <f>(I190/D190)/(I190/E190)</f>
        <v>5.7416267942583726E-2</v>
      </c>
    </row>
    <row r="191" spans="1:12" x14ac:dyDescent="0.25">
      <c r="A191" t="s">
        <v>717</v>
      </c>
      <c r="B191" s="30">
        <v>41180</v>
      </c>
      <c r="C191">
        <v>1223383</v>
      </c>
      <c r="D191">
        <v>9894</v>
      </c>
      <c r="E191">
        <v>1718</v>
      </c>
      <c r="F191">
        <f>(I191*1000)/C191</f>
        <v>666.59909447818063</v>
      </c>
      <c r="G191">
        <f>I191/D191</f>
        <v>82.424297554073178</v>
      </c>
      <c r="H191">
        <f>I191/E191</f>
        <v>474.68335273573922</v>
      </c>
      <c r="I191">
        <v>815506</v>
      </c>
      <c r="J191" s="32">
        <f>E191/C191</f>
        <v>1.4043026591018511E-3</v>
      </c>
      <c r="K191" s="43">
        <f>(D191-E191)/E191</f>
        <v>4.759022118742724</v>
      </c>
      <c r="L191">
        <f>(I191/D191)/(I191/E191)</f>
        <v>0.17364059025672127</v>
      </c>
    </row>
    <row r="192" spans="1:12" x14ac:dyDescent="0.25">
      <c r="A192" t="s">
        <v>694</v>
      </c>
      <c r="B192" s="30">
        <v>44300</v>
      </c>
      <c r="C192">
        <v>44884</v>
      </c>
      <c r="D192">
        <v>13322</v>
      </c>
      <c r="E192">
        <v>3017</v>
      </c>
      <c r="F192">
        <f>(I192*1000)/C192</f>
        <v>18393.213617324658</v>
      </c>
      <c r="G192">
        <f>I192/D192</f>
        <v>61.969749286893858</v>
      </c>
      <c r="H192">
        <f>I192/E192</f>
        <v>273.63639376864433</v>
      </c>
      <c r="I192">
        <v>825561</v>
      </c>
      <c r="J192" s="32">
        <f>D192/C192</f>
        <v>0.29680955351572946</v>
      </c>
      <c r="K192" s="43">
        <f>(D192-E192)/E192</f>
        <v>3.4156446801458404</v>
      </c>
      <c r="L192">
        <f>(I192/D192)/(I192/E192)</f>
        <v>0.22646749737276686</v>
      </c>
    </row>
    <row r="193" spans="1:12" x14ac:dyDescent="0.25">
      <c r="A193" t="s">
        <v>914</v>
      </c>
      <c r="B193" s="30">
        <v>44700</v>
      </c>
      <c r="C193">
        <v>173611</v>
      </c>
      <c r="D193">
        <v>84</v>
      </c>
      <c r="E193">
        <v>19</v>
      </c>
      <c r="F193">
        <f>(I193*1000)/C193</f>
        <v>17.35489110713031</v>
      </c>
      <c r="G193">
        <f>I193/D193</f>
        <v>35.86904761904762</v>
      </c>
      <c r="H193">
        <f>I193/E193</f>
        <v>158.57894736842104</v>
      </c>
      <c r="I193">
        <v>3013</v>
      </c>
      <c r="J193" s="32">
        <f>D193/C193</f>
        <v>4.8384030965779818E-4</v>
      </c>
      <c r="K193" s="43">
        <f>(D193-E193)/E193</f>
        <v>3.4210526315789473</v>
      </c>
      <c r="L193">
        <f>(I193/D193)/(I193/E193)</f>
        <v>0.22619047619047622</v>
      </c>
    </row>
    <row r="194" spans="1:12" x14ac:dyDescent="0.25">
      <c r="A194" t="s">
        <v>797</v>
      </c>
      <c r="B194" s="30">
        <v>45060</v>
      </c>
      <c r="C194">
        <v>258000</v>
      </c>
      <c r="D194">
        <v>3371</v>
      </c>
      <c r="E194">
        <v>488</v>
      </c>
      <c r="F194">
        <f>(I194*1000)/C194</f>
        <v>559.17054263565888</v>
      </c>
      <c r="G194">
        <f>I194/D194</f>
        <v>42.796202907149215</v>
      </c>
      <c r="H194">
        <f>I194/E194</f>
        <v>295.62704918032784</v>
      </c>
      <c r="I194">
        <v>144266</v>
      </c>
      <c r="J194" s="32">
        <f>D194/C194</f>
        <v>1.3065891472868216E-2</v>
      </c>
      <c r="K194" s="43">
        <f>(D194-E194)/E194</f>
        <v>5.9077868852459012</v>
      </c>
      <c r="L194">
        <f>(I194/D194)/(I194/E194)</f>
        <v>0.14476416493622071</v>
      </c>
    </row>
    <row r="195" spans="1:12" x14ac:dyDescent="0.25">
      <c r="A195" t="s">
        <v>768</v>
      </c>
      <c r="B195" s="30">
        <v>45220</v>
      </c>
      <c r="C195">
        <v>110022</v>
      </c>
      <c r="D195">
        <v>6701</v>
      </c>
      <c r="E195">
        <v>666</v>
      </c>
      <c r="F195">
        <f>(I195*1000)/C195</f>
        <v>2851.0479722237369</v>
      </c>
      <c r="G195">
        <f>I195/D195</f>
        <v>46.810625279808981</v>
      </c>
      <c r="H195">
        <f>I195/E195</f>
        <v>470.98798798798799</v>
      </c>
      <c r="I195">
        <v>313678</v>
      </c>
      <c r="J195" s="32">
        <f>D195/C195</f>
        <v>6.0906000618058204E-2</v>
      </c>
      <c r="K195" s="43">
        <f>(D195-E195)/E195</f>
        <v>9.061561561561561</v>
      </c>
      <c r="L195">
        <f>(I195/D195)/(I195/E195)</f>
        <v>9.9388151022235485E-2</v>
      </c>
    </row>
    <row r="196" spans="1:12" x14ac:dyDescent="0.25">
      <c r="A196" t="s">
        <v>712</v>
      </c>
      <c r="B196" s="30">
        <v>45300</v>
      </c>
      <c r="C196">
        <v>1080271</v>
      </c>
      <c r="D196">
        <v>4437</v>
      </c>
      <c r="E196">
        <v>1631</v>
      </c>
      <c r="F196">
        <f>(I196*1000)/C196</f>
        <v>474.9558212707737</v>
      </c>
      <c r="G196">
        <f>I196/D196</f>
        <v>115.63691683569979</v>
      </c>
      <c r="H196">
        <f>I196/E196</f>
        <v>314.58062538320047</v>
      </c>
      <c r="I196">
        <v>513081</v>
      </c>
      <c r="J196" s="32">
        <f>E196/C196</f>
        <v>1.5098063356324479E-3</v>
      </c>
      <c r="K196" s="43">
        <f>(D196-E196)/E196</f>
        <v>1.7204169221336603</v>
      </c>
      <c r="L196">
        <f>(I196/D196)/(I196/E196)</f>
        <v>0.36759071444669822</v>
      </c>
    </row>
    <row r="197" spans="1:12" x14ac:dyDescent="0.25">
      <c r="A197" t="s">
        <v>923</v>
      </c>
      <c r="B197" s="30">
        <v>45460</v>
      </c>
      <c r="C197">
        <v>56795</v>
      </c>
      <c r="D197">
        <v>76</v>
      </c>
      <c r="E197">
        <v>14</v>
      </c>
      <c r="F197">
        <f>(I197*1000)/C197</f>
        <v>31.041464917686415</v>
      </c>
      <c r="G197">
        <f>I197/D197</f>
        <v>23.19736842105263</v>
      </c>
      <c r="H197">
        <f>I197/E197</f>
        <v>125.92857142857143</v>
      </c>
      <c r="I197">
        <v>1763</v>
      </c>
      <c r="J197" s="32">
        <f>D197/C197</f>
        <v>1.3381459635531296E-3</v>
      </c>
      <c r="K197" s="43">
        <f>(D197-E197)/E197</f>
        <v>4.4285714285714288</v>
      </c>
      <c r="L197">
        <f>(I197/D197)/(I197/E197)</f>
        <v>0.18421052631578946</v>
      </c>
    </row>
    <row r="198" spans="1:12" x14ac:dyDescent="0.25">
      <c r="A198" t="s">
        <v>813</v>
      </c>
      <c r="B198" s="30">
        <v>45780</v>
      </c>
      <c r="C198">
        <v>271481</v>
      </c>
      <c r="D198">
        <v>1560</v>
      </c>
      <c r="E198">
        <v>281</v>
      </c>
      <c r="F198">
        <f>(I198*1000)/C198</f>
        <v>237.50833391655402</v>
      </c>
      <c r="G198">
        <f>I198/D198</f>
        <v>41.332692307692305</v>
      </c>
      <c r="H198">
        <f>I198/E198</f>
        <v>229.46263345195729</v>
      </c>
      <c r="I198">
        <v>64479</v>
      </c>
      <c r="J198" s="32">
        <f>D198/C198</f>
        <v>5.7462584858608886E-3</v>
      </c>
      <c r="K198" s="43">
        <f>(D198-E198)/E198</f>
        <v>4.5516014234875444</v>
      </c>
      <c r="L198">
        <f>(I198/D198)/(I198/E198)</f>
        <v>0.18012820512820513</v>
      </c>
    </row>
    <row r="199" spans="1:12" x14ac:dyDescent="0.25">
      <c r="A199" t="s">
        <v>787</v>
      </c>
      <c r="B199" s="30">
        <v>45940</v>
      </c>
      <c r="C199">
        <v>188908</v>
      </c>
      <c r="D199">
        <v>2774</v>
      </c>
      <c r="E199">
        <v>371</v>
      </c>
      <c r="F199">
        <f>(I199*1000)/C199</f>
        <v>1623.8804073940755</v>
      </c>
      <c r="G199">
        <f>I199/D199</f>
        <v>110.58543619322278</v>
      </c>
      <c r="H199">
        <f>I199/E199</f>
        <v>826.85714285714289</v>
      </c>
      <c r="I199">
        <v>306764</v>
      </c>
      <c r="J199" s="32">
        <f>D199/C199</f>
        <v>1.4684396637516675E-2</v>
      </c>
      <c r="K199" s="43">
        <f>(D199-E199)/E199</f>
        <v>6.4770889487870624</v>
      </c>
      <c r="L199">
        <f>(I199/D199)/(I199/E199)</f>
        <v>0.13374188896899783</v>
      </c>
    </row>
    <row r="200" spans="1:12" x14ac:dyDescent="0.25">
      <c r="A200" t="s">
        <v>713</v>
      </c>
      <c r="B200" s="30">
        <v>46060</v>
      </c>
      <c r="C200">
        <v>310979</v>
      </c>
      <c r="D200">
        <v>7884</v>
      </c>
      <c r="E200">
        <v>1464</v>
      </c>
      <c r="F200">
        <f>(I200*1000)/C200</f>
        <v>1943.7453975991948</v>
      </c>
      <c r="G200">
        <f>I200/D200</f>
        <v>76.669710806697111</v>
      </c>
      <c r="H200">
        <f>I200/E200</f>
        <v>412.88524590163934</v>
      </c>
      <c r="I200">
        <v>604464</v>
      </c>
      <c r="J200" s="32">
        <f>D200/C200</f>
        <v>2.5352194199608335E-2</v>
      </c>
      <c r="K200" s="43">
        <f>(D200-E200)/E200</f>
        <v>4.3852459016393439</v>
      </c>
      <c r="L200">
        <f>(I200/D200)/(I200/E200)</f>
        <v>0.18569254185692544</v>
      </c>
    </row>
    <row r="201" spans="1:12" x14ac:dyDescent="0.25">
      <c r="A201" t="s">
        <v>859</v>
      </c>
      <c r="B201" s="30">
        <v>46140</v>
      </c>
      <c r="C201">
        <v>403144</v>
      </c>
      <c r="D201">
        <v>818</v>
      </c>
      <c r="E201">
        <v>137</v>
      </c>
      <c r="F201">
        <f>(I201*1000)/C201</f>
        <v>60.844264084297421</v>
      </c>
      <c r="G201">
        <f>I201/D201</f>
        <v>29.986552567237165</v>
      </c>
      <c r="H201">
        <f>I201/E201</f>
        <v>179.04379562043795</v>
      </c>
      <c r="I201">
        <v>24529</v>
      </c>
      <c r="J201" s="32">
        <f>D201/C201</f>
        <v>2.0290516539995633E-3</v>
      </c>
      <c r="K201" s="43">
        <f>(D201-E201)/E201</f>
        <v>4.9708029197080288</v>
      </c>
      <c r="L201">
        <f>(I201/D201)/(I201/E201)</f>
        <v>0.16748166259168706</v>
      </c>
    </row>
    <row r="202" spans="1:12" x14ac:dyDescent="0.25">
      <c r="A202" t="s">
        <v>805</v>
      </c>
      <c r="B202" s="30">
        <v>46220</v>
      </c>
      <c r="C202">
        <v>80890</v>
      </c>
      <c r="D202">
        <v>1223</v>
      </c>
      <c r="E202">
        <v>247</v>
      </c>
      <c r="F202">
        <f>(I202*1000)/C202</f>
        <v>773.25998269254546</v>
      </c>
      <c r="G202">
        <f>I202/D202</f>
        <v>51.143908421913331</v>
      </c>
      <c r="H202">
        <f>I202/E202</f>
        <v>253.23481781376518</v>
      </c>
      <c r="I202">
        <v>62549</v>
      </c>
      <c r="J202" s="32">
        <f>D202/C202</f>
        <v>1.5119297811843244E-2</v>
      </c>
      <c r="K202" s="43">
        <f>(D202-E202)/E202</f>
        <v>3.951417004048583</v>
      </c>
      <c r="L202">
        <f>(I202/D202)/(I202/E202)</f>
        <v>0.20196238757154539</v>
      </c>
    </row>
    <row r="203" spans="1:12" x14ac:dyDescent="0.25">
      <c r="A203" t="s">
        <v>913</v>
      </c>
      <c r="B203" s="30">
        <v>46340</v>
      </c>
      <c r="C203">
        <v>91548</v>
      </c>
      <c r="D203">
        <v>142</v>
      </c>
      <c r="E203">
        <v>22</v>
      </c>
      <c r="F203">
        <f>(I203*1000)/C203</f>
        <v>31.065670467951239</v>
      </c>
      <c r="G203">
        <f>I203/D203</f>
        <v>20.028169014084508</v>
      </c>
      <c r="H203">
        <f>I203/E203</f>
        <v>129.27272727272728</v>
      </c>
      <c r="I203">
        <v>2844</v>
      </c>
      <c r="J203" s="32">
        <f>D203/C203</f>
        <v>1.5510988770917988E-3</v>
      </c>
      <c r="K203" s="43">
        <f>(D203-E203)/E203</f>
        <v>5.4545454545454541</v>
      </c>
      <c r="L203">
        <f>(I203/D203)/(I203/E203)</f>
        <v>0.15492957746478872</v>
      </c>
    </row>
    <row r="204" spans="1:12" x14ac:dyDescent="0.25">
      <c r="A204" t="s">
        <v>897</v>
      </c>
      <c r="B204" s="30">
        <v>46540</v>
      </c>
      <c r="C204">
        <v>99886</v>
      </c>
      <c r="D204">
        <v>774</v>
      </c>
      <c r="E204">
        <v>42</v>
      </c>
      <c r="F204">
        <f>(I204*1000)/C204</f>
        <v>3197.0646537052239</v>
      </c>
      <c r="G204">
        <f>I204/D204</f>
        <v>412.58656330749352</v>
      </c>
      <c r="H204">
        <f>I204/E204</f>
        <v>7603.3809523809523</v>
      </c>
      <c r="I204">
        <v>319342</v>
      </c>
      <c r="J204" s="32">
        <f>D204/C204</f>
        <v>7.7488336703842378E-3</v>
      </c>
      <c r="K204" s="43">
        <f>(D204-E204)/E204</f>
        <v>17.428571428571427</v>
      </c>
      <c r="L204">
        <f>(I204/D204)/(I204/E204)</f>
        <v>5.4263565891472867E-2</v>
      </c>
    </row>
    <row r="205" spans="1:12" x14ac:dyDescent="0.25">
      <c r="A205" t="s">
        <v>931</v>
      </c>
      <c r="B205" s="30">
        <v>46700</v>
      </c>
      <c r="C205">
        <v>107550</v>
      </c>
      <c r="D205">
        <v>51</v>
      </c>
      <c r="E205">
        <v>14</v>
      </c>
      <c r="F205">
        <f>(I205*1000)/C205</f>
        <v>52.72896327289633</v>
      </c>
      <c r="G205">
        <f>I205/D205</f>
        <v>111.19607843137256</v>
      </c>
      <c r="H205">
        <f>I205/E205</f>
        <v>405.07142857142856</v>
      </c>
      <c r="I205">
        <v>5671</v>
      </c>
      <c r="J205" s="32">
        <f>D205/C205</f>
        <v>4.7419804741980474E-4</v>
      </c>
      <c r="K205" s="43">
        <f>(D205-E205)/E205</f>
        <v>2.6428571428571428</v>
      </c>
      <c r="L205">
        <f>(I205/D205)/(I205/E205)</f>
        <v>0.27450980392156865</v>
      </c>
    </row>
    <row r="206" spans="1:12" x14ac:dyDescent="0.25">
      <c r="A206" t="s">
        <v>798</v>
      </c>
      <c r="B206" s="30">
        <v>47260</v>
      </c>
      <c r="C206">
        <v>603621</v>
      </c>
      <c r="D206">
        <v>3501</v>
      </c>
      <c r="E206">
        <v>730</v>
      </c>
      <c r="F206">
        <f>(I206*1000)/C206</f>
        <v>312.48250143716007</v>
      </c>
      <c r="G206">
        <f>I206/D206</f>
        <v>53.876321051128251</v>
      </c>
      <c r="H206">
        <f>I206/E206</f>
        <v>258.38493150684934</v>
      </c>
      <c r="I206">
        <v>188621</v>
      </c>
      <c r="J206" s="32">
        <f>E206/C206</f>
        <v>1.2093681300021039E-3</v>
      </c>
      <c r="K206" s="43">
        <f>(D206-E206)/E206</f>
        <v>3.7958904109589042</v>
      </c>
      <c r="L206">
        <f>(I206/D206)/(I206/E206)</f>
        <v>0.20851185375606968</v>
      </c>
    </row>
    <row r="207" spans="1:12" x14ac:dyDescent="0.25">
      <c r="A207" t="s">
        <v>849</v>
      </c>
      <c r="B207" s="30">
        <v>47380</v>
      </c>
      <c r="C207">
        <v>103218</v>
      </c>
      <c r="D207">
        <v>546</v>
      </c>
      <c r="E207">
        <v>93</v>
      </c>
      <c r="F207">
        <f>(I207*1000)/C207</f>
        <v>259.32492394737352</v>
      </c>
      <c r="G207">
        <f>I207/D207</f>
        <v>49.023809523809526</v>
      </c>
      <c r="H207">
        <f>I207/E207</f>
        <v>287.81720430107526</v>
      </c>
      <c r="I207">
        <v>26767</v>
      </c>
      <c r="J207" s="32">
        <f>D207/C207</f>
        <v>5.2897750392373426E-3</v>
      </c>
      <c r="K207" s="43">
        <f>(D207-E207)/E207</f>
        <v>4.870967741935484</v>
      </c>
      <c r="L207">
        <f>(I207/D207)/(I207/E207)</f>
        <v>0.17032967032967034</v>
      </c>
    </row>
    <row r="208" spans="1:12" x14ac:dyDescent="0.25">
      <c r="A208" t="s">
        <v>718</v>
      </c>
      <c r="B208" s="30">
        <v>47900</v>
      </c>
      <c r="C208">
        <v>2559666</v>
      </c>
      <c r="D208">
        <v>19890</v>
      </c>
      <c r="E208">
        <v>3491</v>
      </c>
      <c r="F208">
        <f>(I208*1000)/C208</f>
        <v>568.70349490910144</v>
      </c>
      <c r="G208">
        <f>I208/D208</f>
        <v>73.187078934137759</v>
      </c>
      <c r="H208">
        <f>I208/E208</f>
        <v>416.98395875107417</v>
      </c>
      <c r="I208">
        <v>1455691</v>
      </c>
      <c r="J208" s="32">
        <f>E208/C208</f>
        <v>1.3638498147805222E-3</v>
      </c>
      <c r="K208" s="43">
        <f>(D208-E208)/E208</f>
        <v>4.6975078773990262</v>
      </c>
      <c r="L208">
        <f>(I208/D208)/(I208/E208)</f>
        <v>0.17551533433886377</v>
      </c>
    </row>
    <row r="209" spans="1:12" x14ac:dyDescent="0.25">
      <c r="A209" t="s">
        <v>911</v>
      </c>
      <c r="B209" s="30">
        <v>47940</v>
      </c>
      <c r="C209">
        <v>81913</v>
      </c>
      <c r="D209">
        <v>332</v>
      </c>
      <c r="E209">
        <v>22</v>
      </c>
      <c r="F209">
        <f>(I209*1000)/C209</f>
        <v>44.339726294971491</v>
      </c>
      <c r="G209">
        <f>I209/D209</f>
        <v>10.939759036144578</v>
      </c>
      <c r="H209">
        <f>I209/E209</f>
        <v>165.09090909090909</v>
      </c>
      <c r="I209">
        <v>3632</v>
      </c>
      <c r="J209" s="32">
        <f>D209/C209</f>
        <v>4.0530807075799934E-3</v>
      </c>
      <c r="K209" s="43">
        <f>(D209-E209)/E209</f>
        <v>14.090909090909092</v>
      </c>
      <c r="L209">
        <f>(I209/D209)/(I209/E209)</f>
        <v>6.6265060240963847E-2</v>
      </c>
    </row>
    <row r="210" spans="1:12" x14ac:dyDescent="0.25">
      <c r="A210" t="s">
        <v>937</v>
      </c>
      <c r="B210" s="30">
        <v>48540</v>
      </c>
      <c r="C210">
        <v>56778</v>
      </c>
      <c r="D210">
        <v>33</v>
      </c>
      <c r="E210">
        <v>6</v>
      </c>
      <c r="F210">
        <f>(I210*1000)/C210</f>
        <v>13.667265490154637</v>
      </c>
      <c r="G210">
        <f>I210/D210</f>
        <v>23.515151515151516</v>
      </c>
      <c r="H210">
        <f>I210/E210</f>
        <v>129.33333333333334</v>
      </c>
      <c r="I210">
        <v>776</v>
      </c>
      <c r="J210" s="32">
        <f>D210/C210</f>
        <v>5.8121103244214304E-4</v>
      </c>
      <c r="K210" s="43">
        <f>(D210-E210)/E210</f>
        <v>4.5</v>
      </c>
      <c r="L210">
        <f>(I210/D210)/(I210/E210)</f>
        <v>0.1818181818181818</v>
      </c>
    </row>
    <row r="211" spans="1:12" x14ac:dyDescent="0.25">
      <c r="A211" t="s">
        <v>842</v>
      </c>
      <c r="B211" s="30">
        <v>48620</v>
      </c>
      <c r="C211">
        <v>265128</v>
      </c>
      <c r="D211">
        <v>1127</v>
      </c>
      <c r="E211">
        <v>106</v>
      </c>
      <c r="F211">
        <f>(I211*1000)/C211</f>
        <v>248.67233939832835</v>
      </c>
      <c r="G211">
        <f>I211/D211</f>
        <v>58.50044365572316</v>
      </c>
      <c r="H211">
        <f>I211/E211</f>
        <v>621.98113207547169</v>
      </c>
      <c r="I211">
        <v>65930</v>
      </c>
      <c r="J211" s="32">
        <f>D211/C211</f>
        <v>4.2507769831930239E-3</v>
      </c>
      <c r="K211" s="43">
        <f>(D211-E211)/E211</f>
        <v>9.6320754716981138</v>
      </c>
      <c r="L211">
        <f>(I211/D211)/(I211/E211)</f>
        <v>9.4055013309671698E-2</v>
      </c>
    </row>
    <row r="212" spans="1:12" x14ac:dyDescent="0.25">
      <c r="A212" t="s">
        <v>830</v>
      </c>
      <c r="B212" s="30">
        <v>48900</v>
      </c>
      <c r="C212">
        <v>99208</v>
      </c>
      <c r="D212">
        <v>478</v>
      </c>
      <c r="E212">
        <v>133</v>
      </c>
      <c r="F212">
        <f>(I212*1000)/C212</f>
        <v>158.40456414805257</v>
      </c>
      <c r="G212">
        <f>I212/D212</f>
        <v>32.876569037656907</v>
      </c>
      <c r="H212">
        <f>I212/E212</f>
        <v>118.15789473684211</v>
      </c>
      <c r="I212">
        <v>15715</v>
      </c>
      <c r="J212" s="32">
        <f>D212/C212</f>
        <v>4.8181598258204986E-3</v>
      </c>
      <c r="K212" s="43">
        <f>(D212-E212)/E212</f>
        <v>2.5939849624060152</v>
      </c>
      <c r="L212">
        <f>(I212/D212)/(I212/E212)</f>
        <v>0.27824267782426781</v>
      </c>
    </row>
    <row r="213" spans="1:12" x14ac:dyDescent="0.25">
      <c r="A213" t="s">
        <v>760</v>
      </c>
      <c r="B213" s="30">
        <v>49180</v>
      </c>
      <c r="C213">
        <v>231599</v>
      </c>
      <c r="D213">
        <v>1816</v>
      </c>
      <c r="E213">
        <v>624</v>
      </c>
      <c r="F213">
        <f>(I213*1000)/C213</f>
        <v>734.05325584307354</v>
      </c>
      <c r="G213">
        <f>I213/D213</f>
        <v>93.615638766519822</v>
      </c>
      <c r="H213">
        <f>I213/E213</f>
        <v>272.44551282051282</v>
      </c>
      <c r="I213">
        <v>170006</v>
      </c>
      <c r="J213" s="32">
        <f>D213/C213</f>
        <v>7.8411392104456405E-3</v>
      </c>
      <c r="K213" s="43">
        <f>(D213-E213)/E213</f>
        <v>1.9102564102564104</v>
      </c>
      <c r="L213">
        <f>(I213/D213)/(I213/E213)</f>
        <v>0.34361233480176212</v>
      </c>
    </row>
    <row r="214" spans="1:12" x14ac:dyDescent="0.25">
      <c r="A214" t="s">
        <v>758</v>
      </c>
      <c r="B214" s="30">
        <v>49340</v>
      </c>
      <c r="C214">
        <v>319287</v>
      </c>
      <c r="D214">
        <v>3740</v>
      </c>
      <c r="E214">
        <v>786</v>
      </c>
      <c r="F214">
        <f>(I214*1000)/C214</f>
        <v>932.98818930930474</v>
      </c>
      <c r="G214">
        <f>I214/D214</f>
        <v>79.650000000000006</v>
      </c>
      <c r="H214">
        <f>I214/E214</f>
        <v>378.99618320610688</v>
      </c>
      <c r="I214">
        <v>297891</v>
      </c>
      <c r="J214" s="32">
        <f>D214/C214</f>
        <v>1.171359936358198E-2</v>
      </c>
      <c r="K214" s="43">
        <f>(D214-E214)/E214</f>
        <v>3.7582697201017812</v>
      </c>
      <c r="L214">
        <f>(I214/D214)/(I214/E214)</f>
        <v>0.21016042780748664</v>
      </c>
    </row>
    <row r="215" spans="1:12" x14ac:dyDescent="0.25">
      <c r="A215" t="s">
        <v>929</v>
      </c>
      <c r="B215" s="30">
        <v>49660</v>
      </c>
      <c r="C215">
        <v>197478</v>
      </c>
      <c r="D215">
        <v>83</v>
      </c>
      <c r="E215">
        <v>10</v>
      </c>
      <c r="F215">
        <f>(I215*1000)/C215</f>
        <v>11.859548911777514</v>
      </c>
      <c r="G215">
        <f>I215/D215</f>
        <v>28.216867469879517</v>
      </c>
      <c r="H215">
        <f>I215/E215</f>
        <v>234.2</v>
      </c>
      <c r="I215">
        <v>2342</v>
      </c>
      <c r="J215" s="32">
        <f>D215/C215</f>
        <v>4.2029998278289229E-4</v>
      </c>
      <c r="K215" s="43">
        <f>(D215-E215)/E215</f>
        <v>7.3</v>
      </c>
      <c r="L215">
        <f>(I215/D215)/(I215/E215)</f>
        <v>0.12048192771084337</v>
      </c>
    </row>
  </sheetData>
  <autoFilter ref="A1:L215">
    <sortState ref="A2:L215">
      <sortCondition ref="A1:A215"/>
    </sortState>
  </autoFilter>
  <sortState ref="A5:N99">
    <sortCondition descending="1" ref="J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556"/>
  <sheetViews>
    <sheetView zoomScale="85" zoomScaleNormal="85" workbookViewId="0">
      <selection activeCell="D6" sqref="D6"/>
    </sheetView>
  </sheetViews>
  <sheetFormatPr defaultRowHeight="15" x14ac:dyDescent="0.25"/>
  <cols>
    <col min="2" max="2" width="54.85546875" bestFit="1" customWidth="1"/>
    <col min="6" max="6" width="35.5703125" bestFit="1" customWidth="1"/>
  </cols>
  <sheetData>
    <row r="1" spans="1:7" x14ac:dyDescent="0.25">
      <c r="A1" t="s">
        <v>955</v>
      </c>
      <c r="B1" s="34" t="s">
        <v>961</v>
      </c>
      <c r="C1" s="34" t="s">
        <v>962</v>
      </c>
      <c r="D1" s="34" t="s">
        <v>960</v>
      </c>
      <c r="E1" s="34" t="s">
        <v>963</v>
      </c>
      <c r="F1" s="42" t="s">
        <v>965</v>
      </c>
      <c r="G1" s="42" t="s">
        <v>964</v>
      </c>
    </row>
    <row r="2" spans="1:7" x14ac:dyDescent="0.25">
      <c r="A2" t="s">
        <v>687</v>
      </c>
      <c r="B2" s="29" t="s">
        <v>101</v>
      </c>
      <c r="C2" s="30">
        <v>1634391</v>
      </c>
      <c r="D2" s="30">
        <v>10706</v>
      </c>
      <c r="E2" s="30">
        <v>1791</v>
      </c>
      <c r="F2">
        <f t="shared" ref="F2:F65" si="0">(D2/C2)*10000</f>
        <v>65.504521255929575</v>
      </c>
      <c r="G2">
        <f t="shared" ref="G2:G65" si="1">(E2/C2)*10000</f>
        <v>10.958210122302436</v>
      </c>
    </row>
    <row r="3" spans="1:7" x14ac:dyDescent="0.25">
      <c r="A3" t="s">
        <v>687</v>
      </c>
      <c r="B3" s="29" t="s">
        <v>52</v>
      </c>
      <c r="C3" s="30">
        <v>267999</v>
      </c>
      <c r="D3" s="30">
        <v>1545</v>
      </c>
      <c r="E3" s="30">
        <v>297</v>
      </c>
      <c r="F3">
        <f t="shared" si="0"/>
        <v>57.649468841301648</v>
      </c>
      <c r="G3">
        <f t="shared" si="1"/>
        <v>11.082130903473521</v>
      </c>
    </row>
    <row r="4" spans="1:7" x14ac:dyDescent="0.25">
      <c r="A4" t="s">
        <v>687</v>
      </c>
      <c r="B4" s="29" t="s">
        <v>486</v>
      </c>
      <c r="C4" s="30">
        <v>2295186</v>
      </c>
      <c r="D4" s="30">
        <v>18611</v>
      </c>
      <c r="E4" s="30">
        <v>2690</v>
      </c>
      <c r="F4">
        <f t="shared" si="0"/>
        <v>81.087110151421285</v>
      </c>
      <c r="G4">
        <f t="shared" si="1"/>
        <v>11.720183026560811</v>
      </c>
    </row>
    <row r="5" spans="1:7" x14ac:dyDescent="0.25">
      <c r="A5" t="s">
        <v>687</v>
      </c>
      <c r="B5" s="29" t="s">
        <v>275</v>
      </c>
      <c r="C5" s="30">
        <v>1003113</v>
      </c>
      <c r="D5" s="30">
        <v>5410</v>
      </c>
      <c r="E5" s="30">
        <v>1175</v>
      </c>
      <c r="F5">
        <f t="shared" si="0"/>
        <v>53.932109343613327</v>
      </c>
      <c r="G5">
        <f t="shared" si="1"/>
        <v>11.713535763169254</v>
      </c>
    </row>
    <row r="6" spans="1:7" x14ac:dyDescent="0.25">
      <c r="A6" t="s">
        <v>687</v>
      </c>
      <c r="B6" s="29" t="s">
        <v>27</v>
      </c>
      <c r="C6" s="30">
        <v>14325377</v>
      </c>
      <c r="D6" s="30">
        <v>96163</v>
      </c>
      <c r="E6" s="30">
        <v>16916</v>
      </c>
      <c r="F6">
        <f t="shared" si="0"/>
        <v>67.1277272493422</v>
      </c>
      <c r="G6">
        <f t="shared" si="1"/>
        <v>11.808415234028397</v>
      </c>
    </row>
    <row r="7" spans="1:7" x14ac:dyDescent="0.25">
      <c r="A7" t="s">
        <v>687</v>
      </c>
      <c r="B7" s="29" t="s">
        <v>103</v>
      </c>
      <c r="C7" s="30">
        <v>2253795</v>
      </c>
      <c r="D7" s="30">
        <v>16600</v>
      </c>
      <c r="E7" s="30">
        <v>3874</v>
      </c>
      <c r="F7">
        <f t="shared" si="0"/>
        <v>73.653548792148356</v>
      </c>
      <c r="G7">
        <f t="shared" si="1"/>
        <v>17.188786025348357</v>
      </c>
    </row>
    <row r="8" spans="1:7" x14ac:dyDescent="0.25">
      <c r="A8" t="s">
        <v>687</v>
      </c>
      <c r="B8" s="29" t="s">
        <v>40</v>
      </c>
      <c r="C8" s="30">
        <v>1503102</v>
      </c>
      <c r="D8" s="30">
        <v>13128</v>
      </c>
      <c r="E8" s="30">
        <v>2115</v>
      </c>
      <c r="F8">
        <f t="shared" si="0"/>
        <v>87.33938215769787</v>
      </c>
      <c r="G8">
        <f t="shared" si="1"/>
        <v>14.070901375954525</v>
      </c>
    </row>
    <row r="9" spans="1:7" x14ac:dyDescent="0.25">
      <c r="A9" t="s">
        <v>687</v>
      </c>
      <c r="B9" s="29" t="s">
        <v>344</v>
      </c>
      <c r="C9" s="30">
        <v>397385</v>
      </c>
      <c r="D9" s="30">
        <v>3455</v>
      </c>
      <c r="E9" s="30">
        <v>525</v>
      </c>
      <c r="F9">
        <f t="shared" si="0"/>
        <v>86.943392427998035</v>
      </c>
      <c r="G9">
        <f t="shared" si="1"/>
        <v>13.211369326975101</v>
      </c>
    </row>
    <row r="10" spans="1:7" x14ac:dyDescent="0.25">
      <c r="A10" t="s">
        <v>687</v>
      </c>
      <c r="B10" s="29" t="s">
        <v>95</v>
      </c>
      <c r="C10" s="30">
        <v>513002</v>
      </c>
      <c r="D10" s="30">
        <v>6837</v>
      </c>
      <c r="E10" s="30">
        <v>1531</v>
      </c>
      <c r="F10">
        <f t="shared" si="0"/>
        <v>133.27433421312199</v>
      </c>
      <c r="G10">
        <f t="shared" si="1"/>
        <v>29.84393823026031</v>
      </c>
    </row>
    <row r="11" spans="1:7" x14ac:dyDescent="0.25">
      <c r="A11" t="s">
        <v>687</v>
      </c>
      <c r="B11" s="29" t="s">
        <v>50</v>
      </c>
      <c r="C11" s="30">
        <v>7777990</v>
      </c>
      <c r="D11" s="30">
        <v>32906</v>
      </c>
      <c r="E11" s="30">
        <v>5975</v>
      </c>
      <c r="F11">
        <f t="shared" si="0"/>
        <v>42.306559921007867</v>
      </c>
      <c r="G11">
        <f t="shared" si="1"/>
        <v>7.6819332501070328</v>
      </c>
    </row>
    <row r="12" spans="1:7" x14ac:dyDescent="0.25">
      <c r="A12" t="s">
        <v>687</v>
      </c>
      <c r="B12" s="29" t="s">
        <v>85</v>
      </c>
      <c r="C12" s="30">
        <v>3692490</v>
      </c>
      <c r="D12" s="30">
        <v>31977</v>
      </c>
      <c r="E12" s="30">
        <v>4055</v>
      </c>
      <c r="F12">
        <f t="shared" si="0"/>
        <v>86.600099120105952</v>
      </c>
      <c r="G12">
        <f t="shared" si="1"/>
        <v>10.98174944278793</v>
      </c>
    </row>
    <row r="13" spans="1:7" x14ac:dyDescent="0.25">
      <c r="A13" t="s">
        <v>687</v>
      </c>
      <c r="B13" s="29" t="s">
        <v>90</v>
      </c>
      <c r="C13" s="30">
        <v>523677</v>
      </c>
      <c r="D13" s="30">
        <v>5055</v>
      </c>
      <c r="E13" s="30">
        <v>350</v>
      </c>
      <c r="F13">
        <f t="shared" si="0"/>
        <v>96.528967283268116</v>
      </c>
      <c r="G13">
        <f t="shared" si="1"/>
        <v>6.6835091096229169</v>
      </c>
    </row>
    <row r="14" spans="1:7" x14ac:dyDescent="0.25">
      <c r="A14" t="s">
        <v>687</v>
      </c>
      <c r="B14" s="29" t="s">
        <v>451</v>
      </c>
      <c r="C14" s="30">
        <v>546524</v>
      </c>
      <c r="D14" s="30">
        <v>3337</v>
      </c>
      <c r="E14" s="30">
        <v>551</v>
      </c>
      <c r="F14">
        <f t="shared" si="0"/>
        <v>61.058617736823997</v>
      </c>
      <c r="G14">
        <f t="shared" si="1"/>
        <v>10.081899422532221</v>
      </c>
    </row>
    <row r="15" spans="1:7" x14ac:dyDescent="0.25">
      <c r="A15" t="s">
        <v>687</v>
      </c>
      <c r="B15" s="29" t="s">
        <v>35</v>
      </c>
      <c r="C15" s="30">
        <v>5427549</v>
      </c>
      <c r="D15" s="30">
        <v>36729</v>
      </c>
      <c r="E15" s="30">
        <v>5761</v>
      </c>
      <c r="F15">
        <f t="shared" si="0"/>
        <v>67.67142959004147</v>
      </c>
      <c r="G15">
        <f t="shared" si="1"/>
        <v>10.614367553383671</v>
      </c>
    </row>
    <row r="16" spans="1:7" x14ac:dyDescent="0.25">
      <c r="A16" t="s">
        <v>687</v>
      </c>
      <c r="B16" s="29" t="s">
        <v>30</v>
      </c>
      <c r="C16" s="30">
        <v>2660503</v>
      </c>
      <c r="D16" s="30">
        <v>21140</v>
      </c>
      <c r="E16" s="30">
        <v>3264</v>
      </c>
      <c r="F16">
        <f t="shared" si="0"/>
        <v>79.458658757385351</v>
      </c>
      <c r="G16">
        <f t="shared" si="1"/>
        <v>12.268356773136508</v>
      </c>
    </row>
    <row r="17" spans="1:7" x14ac:dyDescent="0.25">
      <c r="A17" t="s">
        <v>687</v>
      </c>
      <c r="B17" s="29" t="s">
        <v>3</v>
      </c>
      <c r="C17" s="30">
        <v>1338418</v>
      </c>
      <c r="D17" s="30">
        <v>12633</v>
      </c>
      <c r="E17" s="30">
        <v>1746</v>
      </c>
      <c r="F17">
        <f t="shared" si="0"/>
        <v>94.387553066381358</v>
      </c>
      <c r="G17">
        <f t="shared" si="1"/>
        <v>13.045251931758241</v>
      </c>
    </row>
    <row r="18" spans="1:7" x14ac:dyDescent="0.25">
      <c r="A18" t="s">
        <v>687</v>
      </c>
      <c r="B18" s="29" t="s">
        <v>143</v>
      </c>
      <c r="C18" s="30">
        <v>1189876</v>
      </c>
      <c r="D18" s="30">
        <v>10779</v>
      </c>
      <c r="E18" s="30">
        <v>1316</v>
      </c>
      <c r="F18">
        <f t="shared" si="0"/>
        <v>90.589271487112953</v>
      </c>
      <c r="G18">
        <f t="shared" si="1"/>
        <v>11.059975997498899</v>
      </c>
    </row>
    <row r="19" spans="1:7" x14ac:dyDescent="0.25">
      <c r="A19" t="s">
        <v>687</v>
      </c>
      <c r="B19" s="29" t="s">
        <v>25</v>
      </c>
      <c r="C19" s="30">
        <v>1579477</v>
      </c>
      <c r="D19" s="30">
        <v>9275</v>
      </c>
      <c r="E19" s="30">
        <v>2337</v>
      </c>
      <c r="F19">
        <f t="shared" si="0"/>
        <v>58.721969360744097</v>
      </c>
      <c r="G19">
        <f t="shared" si="1"/>
        <v>14.796036916017137</v>
      </c>
    </row>
    <row r="20" spans="1:7" x14ac:dyDescent="0.25">
      <c r="A20" t="s">
        <v>687</v>
      </c>
      <c r="B20" s="29" t="s">
        <v>63</v>
      </c>
      <c r="C20" s="30">
        <v>1724973</v>
      </c>
      <c r="D20" s="30">
        <v>7903</v>
      </c>
      <c r="E20" s="30">
        <v>1527</v>
      </c>
      <c r="F20">
        <f t="shared" si="0"/>
        <v>45.815209861255802</v>
      </c>
      <c r="G20">
        <f t="shared" si="1"/>
        <v>8.8523124709778074</v>
      </c>
    </row>
    <row r="21" spans="1:7" x14ac:dyDescent="0.25">
      <c r="A21" t="s">
        <v>687</v>
      </c>
      <c r="B21" s="29" t="s">
        <v>21</v>
      </c>
      <c r="C21" s="30">
        <v>500549</v>
      </c>
      <c r="D21" s="30">
        <v>1617</v>
      </c>
      <c r="E21" s="30">
        <v>258</v>
      </c>
      <c r="F21">
        <f t="shared" si="0"/>
        <v>32.304529626470135</v>
      </c>
      <c r="G21">
        <f t="shared" si="1"/>
        <v>5.1543405340935653</v>
      </c>
    </row>
    <row r="22" spans="1:7" x14ac:dyDescent="0.25">
      <c r="A22" t="s">
        <v>687</v>
      </c>
      <c r="B22" s="29" t="s">
        <v>151</v>
      </c>
      <c r="C22" s="30">
        <v>2239817</v>
      </c>
      <c r="D22" s="30">
        <v>39525</v>
      </c>
      <c r="E22" s="30">
        <v>6034</v>
      </c>
      <c r="F22">
        <f t="shared" si="0"/>
        <v>176.46530944269108</v>
      </c>
      <c r="G22">
        <f t="shared" si="1"/>
        <v>26.939700877348464</v>
      </c>
    </row>
    <row r="23" spans="1:7" x14ac:dyDescent="0.25">
      <c r="A23" t="s">
        <v>687</v>
      </c>
      <c r="B23" s="29" t="s">
        <v>42</v>
      </c>
      <c r="C23" s="30">
        <v>3167329</v>
      </c>
      <c r="D23" s="30">
        <v>39379</v>
      </c>
      <c r="E23" s="30">
        <v>6350</v>
      </c>
      <c r="F23">
        <f t="shared" si="0"/>
        <v>124.32873250615899</v>
      </c>
      <c r="G23">
        <f t="shared" si="1"/>
        <v>20.048438289801911</v>
      </c>
    </row>
    <row r="24" spans="1:7" x14ac:dyDescent="0.25">
      <c r="A24" t="s">
        <v>687</v>
      </c>
      <c r="B24" s="29" t="s">
        <v>184</v>
      </c>
      <c r="C24" s="30">
        <v>3725280</v>
      </c>
      <c r="D24" s="30">
        <v>35572</v>
      </c>
      <c r="E24" s="30">
        <v>7235</v>
      </c>
      <c r="F24">
        <f t="shared" si="0"/>
        <v>95.488124382596737</v>
      </c>
      <c r="G24">
        <f t="shared" si="1"/>
        <v>19.421358931409181</v>
      </c>
    </row>
    <row r="25" spans="1:7" x14ac:dyDescent="0.25">
      <c r="A25" t="s">
        <v>687</v>
      </c>
      <c r="B25" s="29" t="s">
        <v>111</v>
      </c>
      <c r="C25" s="30">
        <v>2612314</v>
      </c>
      <c r="D25" s="30">
        <v>15917</v>
      </c>
      <c r="E25" s="30">
        <v>2899</v>
      </c>
      <c r="F25">
        <f t="shared" si="0"/>
        <v>60.930653818798206</v>
      </c>
      <c r="G25">
        <f t="shared" si="1"/>
        <v>11.097440813010992</v>
      </c>
    </row>
    <row r="26" spans="1:7" x14ac:dyDescent="0.25">
      <c r="A26" t="s">
        <v>687</v>
      </c>
      <c r="B26" s="29" t="s">
        <v>54</v>
      </c>
      <c r="C26" s="30">
        <v>926391</v>
      </c>
      <c r="D26" s="30">
        <v>7123</v>
      </c>
      <c r="E26" s="30">
        <v>1151</v>
      </c>
      <c r="F26">
        <f t="shared" si="0"/>
        <v>76.88977980140136</v>
      </c>
      <c r="G26">
        <f t="shared" si="1"/>
        <v>12.424559392308431</v>
      </c>
    </row>
    <row r="27" spans="1:7" x14ac:dyDescent="0.25">
      <c r="A27" t="s">
        <v>687</v>
      </c>
      <c r="B27" s="29" t="s">
        <v>8</v>
      </c>
      <c r="C27" s="30">
        <v>2442316</v>
      </c>
      <c r="D27" s="30">
        <v>14557</v>
      </c>
      <c r="E27" s="30">
        <v>2566</v>
      </c>
      <c r="F27">
        <f t="shared" si="0"/>
        <v>59.603261821975529</v>
      </c>
      <c r="G27">
        <f t="shared" si="1"/>
        <v>10.506420954536596</v>
      </c>
    </row>
    <row r="28" spans="1:7" x14ac:dyDescent="0.25">
      <c r="A28" t="s">
        <v>687</v>
      </c>
      <c r="B28" s="29" t="s">
        <v>76</v>
      </c>
      <c r="C28" s="30">
        <v>375041</v>
      </c>
      <c r="D28" s="30">
        <v>2357</v>
      </c>
      <c r="E28" s="30">
        <v>854</v>
      </c>
      <c r="F28">
        <f t="shared" si="0"/>
        <v>62.846462120141531</v>
      </c>
      <c r="G28">
        <f t="shared" si="1"/>
        <v>22.770843721086493</v>
      </c>
    </row>
    <row r="29" spans="1:7" x14ac:dyDescent="0.25">
      <c r="A29" t="s">
        <v>687</v>
      </c>
      <c r="B29" s="29" t="s">
        <v>271</v>
      </c>
      <c r="C29" s="30">
        <v>870279</v>
      </c>
      <c r="D29" s="30">
        <v>8721</v>
      </c>
      <c r="E29" s="30">
        <v>1328</v>
      </c>
      <c r="F29">
        <f t="shared" si="0"/>
        <v>100.20924324268425</v>
      </c>
      <c r="G29">
        <f t="shared" si="1"/>
        <v>15.259474260553224</v>
      </c>
    </row>
    <row r="30" spans="1:7" x14ac:dyDescent="0.25">
      <c r="A30" t="s">
        <v>687</v>
      </c>
      <c r="B30" s="29" t="s">
        <v>167</v>
      </c>
      <c r="C30" s="30">
        <v>1129965</v>
      </c>
      <c r="D30" s="30">
        <v>3523</v>
      </c>
      <c r="E30" s="30">
        <v>603</v>
      </c>
      <c r="F30">
        <f t="shared" si="0"/>
        <v>31.177956839371131</v>
      </c>
      <c r="G30">
        <f t="shared" si="1"/>
        <v>5.3364484740677813</v>
      </c>
    </row>
    <row r="31" spans="1:7" x14ac:dyDescent="0.25">
      <c r="A31" t="s">
        <v>687</v>
      </c>
      <c r="B31" s="29" t="s">
        <v>131</v>
      </c>
      <c r="C31" s="30">
        <v>576424</v>
      </c>
      <c r="D31" s="30">
        <v>4651</v>
      </c>
      <c r="E31" s="30">
        <v>704</v>
      </c>
      <c r="F31">
        <f t="shared" si="0"/>
        <v>80.68713308259197</v>
      </c>
      <c r="G31">
        <f t="shared" si="1"/>
        <v>12.213231926498549</v>
      </c>
    </row>
    <row r="32" spans="1:7" x14ac:dyDescent="0.25">
      <c r="A32" t="s">
        <v>687</v>
      </c>
      <c r="B32" s="29" t="s">
        <v>19</v>
      </c>
      <c r="C32" s="30">
        <v>3558619</v>
      </c>
      <c r="D32" s="30">
        <v>14074</v>
      </c>
      <c r="E32" s="30">
        <v>2350</v>
      </c>
      <c r="F32">
        <f t="shared" si="0"/>
        <v>39.549049785886041</v>
      </c>
      <c r="G32">
        <f t="shared" si="1"/>
        <v>6.6036853060133724</v>
      </c>
    </row>
    <row r="33" spans="1:7" x14ac:dyDescent="0.25">
      <c r="A33" t="s">
        <v>687</v>
      </c>
      <c r="B33" s="29" t="s">
        <v>12</v>
      </c>
      <c r="C33" s="30">
        <v>626284</v>
      </c>
      <c r="D33" s="30">
        <v>6217</v>
      </c>
      <c r="E33" s="30">
        <v>1250</v>
      </c>
      <c r="F33">
        <f t="shared" si="0"/>
        <v>99.268063689955355</v>
      </c>
      <c r="G33">
        <f t="shared" si="1"/>
        <v>19.958996238128389</v>
      </c>
    </row>
    <row r="34" spans="1:7" x14ac:dyDescent="0.25">
      <c r="A34" t="s">
        <v>687</v>
      </c>
      <c r="B34" s="29" t="s">
        <v>23</v>
      </c>
      <c r="C34" s="30">
        <v>7998994</v>
      </c>
      <c r="D34" s="30">
        <v>58879</v>
      </c>
      <c r="E34" s="30">
        <v>10903</v>
      </c>
      <c r="F34">
        <f t="shared" si="0"/>
        <v>73.608006206780502</v>
      </c>
      <c r="G34">
        <f t="shared" si="1"/>
        <v>13.630464030851879</v>
      </c>
    </row>
    <row r="35" spans="1:7" x14ac:dyDescent="0.25">
      <c r="A35" t="s">
        <v>687</v>
      </c>
      <c r="B35" s="29" t="s">
        <v>16</v>
      </c>
      <c r="C35" s="30">
        <v>3670284</v>
      </c>
      <c r="D35" s="30">
        <v>28737</v>
      </c>
      <c r="E35" s="30">
        <v>5734</v>
      </c>
      <c r="F35">
        <f t="shared" si="0"/>
        <v>78.296393412607841</v>
      </c>
      <c r="G35">
        <f t="shared" si="1"/>
        <v>15.622769246194572</v>
      </c>
    </row>
    <row r="36" spans="1:7" x14ac:dyDescent="0.25">
      <c r="A36" t="s">
        <v>687</v>
      </c>
      <c r="B36" s="29" t="s">
        <v>328</v>
      </c>
      <c r="C36" s="30">
        <v>365893</v>
      </c>
      <c r="D36" s="30">
        <v>3820</v>
      </c>
      <c r="E36" s="30">
        <v>834</v>
      </c>
      <c r="F36">
        <f t="shared" si="0"/>
        <v>104.40210662680073</v>
      </c>
      <c r="G36">
        <f t="shared" si="1"/>
        <v>22.79354893370466</v>
      </c>
    </row>
    <row r="37" spans="1:7" x14ac:dyDescent="0.25">
      <c r="A37" t="s">
        <v>687</v>
      </c>
      <c r="B37" s="29" t="s">
        <v>45</v>
      </c>
      <c r="C37" s="30">
        <v>4719985</v>
      </c>
      <c r="D37" s="30">
        <v>23880</v>
      </c>
      <c r="E37" s="30">
        <v>4958</v>
      </c>
      <c r="F37">
        <f t="shared" si="0"/>
        <v>50.593381123033232</v>
      </c>
      <c r="G37">
        <f t="shared" si="1"/>
        <v>10.504270670351707</v>
      </c>
    </row>
    <row r="38" spans="1:7" x14ac:dyDescent="0.25">
      <c r="A38" t="s">
        <v>687</v>
      </c>
      <c r="B38" s="29" t="s">
        <v>81</v>
      </c>
      <c r="C38" s="30">
        <v>1370988</v>
      </c>
      <c r="D38" s="30">
        <v>5497</v>
      </c>
      <c r="E38" s="30">
        <v>921</v>
      </c>
      <c r="F38">
        <f t="shared" si="0"/>
        <v>40.095172240749008</v>
      </c>
      <c r="G38">
        <f t="shared" si="1"/>
        <v>6.7177830878169615</v>
      </c>
    </row>
    <row r="39" spans="1:7" x14ac:dyDescent="0.25">
      <c r="A39" t="s">
        <v>687</v>
      </c>
      <c r="B39" s="29" t="s">
        <v>14</v>
      </c>
      <c r="C39" s="30">
        <v>1498727</v>
      </c>
      <c r="D39" s="30">
        <v>11192</v>
      </c>
      <c r="E39" s="30">
        <v>2515</v>
      </c>
      <c r="F39">
        <f t="shared" si="0"/>
        <v>74.676708967010001</v>
      </c>
      <c r="G39">
        <f t="shared" si="1"/>
        <v>16.780908063976963</v>
      </c>
    </row>
    <row r="40" spans="1:7" x14ac:dyDescent="0.25">
      <c r="A40" t="s">
        <v>687</v>
      </c>
      <c r="B40" s="29" t="s">
        <v>37</v>
      </c>
      <c r="C40" s="30">
        <v>5306896</v>
      </c>
      <c r="D40" s="30">
        <v>51592</v>
      </c>
      <c r="E40" s="30">
        <v>8652</v>
      </c>
      <c r="F40">
        <f t="shared" si="0"/>
        <v>97.216904194090105</v>
      </c>
      <c r="G40">
        <f t="shared" si="1"/>
        <v>16.303315535107526</v>
      </c>
    </row>
    <row r="41" spans="1:7" x14ac:dyDescent="0.25">
      <c r="A41" t="s">
        <v>687</v>
      </c>
      <c r="B41" s="29" t="s">
        <v>6</v>
      </c>
      <c r="C41" s="30">
        <v>425748</v>
      </c>
      <c r="D41" s="30">
        <v>5376</v>
      </c>
      <c r="E41" s="30">
        <v>864</v>
      </c>
      <c r="F41">
        <f t="shared" si="0"/>
        <v>126.27187913977282</v>
      </c>
      <c r="G41">
        <f t="shared" si="1"/>
        <v>20.293694861749202</v>
      </c>
    </row>
    <row r="42" spans="1:7" x14ac:dyDescent="0.25">
      <c r="A42" t="s">
        <v>687</v>
      </c>
      <c r="B42" s="29" t="s">
        <v>48</v>
      </c>
      <c r="C42" s="30">
        <v>1662251</v>
      </c>
      <c r="D42" s="30">
        <v>6388</v>
      </c>
      <c r="E42" s="30">
        <v>1996</v>
      </c>
      <c r="F42">
        <f t="shared" si="0"/>
        <v>38.429815954389561</v>
      </c>
      <c r="G42">
        <f t="shared" si="1"/>
        <v>12.007813501089787</v>
      </c>
    </row>
    <row r="43" spans="1:7" x14ac:dyDescent="0.25">
      <c r="A43" t="s">
        <v>687</v>
      </c>
      <c r="B43" s="29" t="s">
        <v>117</v>
      </c>
      <c r="C43" s="30">
        <v>353540</v>
      </c>
      <c r="D43" s="30">
        <v>1954</v>
      </c>
      <c r="E43" s="30">
        <v>373</v>
      </c>
      <c r="F43">
        <f t="shared" si="0"/>
        <v>55.269559314363299</v>
      </c>
      <c r="G43">
        <f t="shared" si="1"/>
        <v>10.550432765740792</v>
      </c>
    </row>
    <row r="44" spans="1:7" x14ac:dyDescent="0.25">
      <c r="A44" t="s">
        <v>687</v>
      </c>
      <c r="B44" s="29" t="s">
        <v>99</v>
      </c>
      <c r="C44" s="30">
        <v>2507205</v>
      </c>
      <c r="D44" s="30">
        <v>16249</v>
      </c>
      <c r="E44" s="30">
        <v>2335</v>
      </c>
      <c r="F44">
        <f t="shared" si="0"/>
        <v>64.809219828454388</v>
      </c>
      <c r="G44">
        <f t="shared" si="1"/>
        <v>9.3131594743947943</v>
      </c>
    </row>
    <row r="45" spans="1:7" x14ac:dyDescent="0.25">
      <c r="A45" t="s">
        <v>687</v>
      </c>
      <c r="B45" s="29" t="s">
        <v>32</v>
      </c>
      <c r="C45" s="30">
        <v>10239710</v>
      </c>
      <c r="D45" s="30">
        <v>60366</v>
      </c>
      <c r="E45" s="30">
        <v>9784</v>
      </c>
      <c r="F45">
        <f t="shared" si="0"/>
        <v>58.952841437892289</v>
      </c>
      <c r="G45">
        <f t="shared" si="1"/>
        <v>9.5549580993992986</v>
      </c>
    </row>
    <row r="46" spans="1:7" x14ac:dyDescent="0.25">
      <c r="A46" t="s">
        <v>687</v>
      </c>
      <c r="B46" s="29" t="s">
        <v>559</v>
      </c>
      <c r="C46" s="30">
        <v>1203954</v>
      </c>
      <c r="D46" s="30">
        <v>11592</v>
      </c>
      <c r="E46" s="30">
        <v>1370</v>
      </c>
      <c r="F46">
        <f t="shared" si="0"/>
        <v>96.282748344205842</v>
      </c>
      <c r="G46">
        <f t="shared" si="1"/>
        <v>11.379172293958074</v>
      </c>
    </row>
    <row r="47" spans="1:7" x14ac:dyDescent="0.25">
      <c r="A47" t="s">
        <v>687</v>
      </c>
      <c r="B47" s="29" t="s">
        <v>129</v>
      </c>
      <c r="C47" s="30">
        <v>266363</v>
      </c>
      <c r="D47" s="30">
        <v>1801</v>
      </c>
      <c r="E47" s="30">
        <v>433</v>
      </c>
      <c r="F47">
        <f t="shared" si="0"/>
        <v>67.614496007328341</v>
      </c>
      <c r="G47">
        <f t="shared" si="1"/>
        <v>16.256011533133353</v>
      </c>
    </row>
    <row r="48" spans="1:7" x14ac:dyDescent="0.25">
      <c r="A48" t="s">
        <v>687</v>
      </c>
      <c r="B48" s="29" t="s">
        <v>157</v>
      </c>
      <c r="C48" s="30">
        <v>3198718</v>
      </c>
      <c r="D48" s="30">
        <v>21547</v>
      </c>
      <c r="E48" s="30">
        <v>4282</v>
      </c>
      <c r="F48">
        <f t="shared" si="0"/>
        <v>67.361361645509234</v>
      </c>
      <c r="G48">
        <f t="shared" si="1"/>
        <v>13.386613011837868</v>
      </c>
    </row>
    <row r="49" spans="1:7" x14ac:dyDescent="0.25">
      <c r="A49" t="s">
        <v>687</v>
      </c>
      <c r="B49" s="29" t="s">
        <v>70</v>
      </c>
      <c r="C49" s="30">
        <v>2602408</v>
      </c>
      <c r="D49" s="30">
        <v>19631</v>
      </c>
      <c r="E49" s="30">
        <v>3952</v>
      </c>
      <c r="F49">
        <f t="shared" si="0"/>
        <v>75.43398268065576</v>
      </c>
      <c r="G49">
        <f t="shared" si="1"/>
        <v>15.185935487440863</v>
      </c>
    </row>
    <row r="50" spans="1:7" x14ac:dyDescent="0.25">
      <c r="A50" t="s">
        <v>687</v>
      </c>
      <c r="B50" s="29" t="s">
        <v>68</v>
      </c>
      <c r="C50" s="30">
        <v>565435</v>
      </c>
      <c r="D50" s="30">
        <v>4153</v>
      </c>
      <c r="E50" s="30">
        <v>595</v>
      </c>
      <c r="F50">
        <f t="shared" si="0"/>
        <v>73.447876413734548</v>
      </c>
      <c r="G50">
        <f t="shared" si="1"/>
        <v>10.522871771291131</v>
      </c>
    </row>
    <row r="51" spans="1:7" x14ac:dyDescent="0.25">
      <c r="A51" t="s">
        <v>687</v>
      </c>
      <c r="B51" s="29" t="s">
        <v>10</v>
      </c>
      <c r="C51" s="30">
        <v>2503532</v>
      </c>
      <c r="D51" s="30">
        <v>22640</v>
      </c>
      <c r="E51" s="30">
        <v>3798</v>
      </c>
      <c r="F51">
        <f t="shared" si="0"/>
        <v>90.432237335092978</v>
      </c>
      <c r="G51">
        <f t="shared" si="1"/>
        <v>15.170567022910033</v>
      </c>
    </row>
    <row r="52" spans="1:7" x14ac:dyDescent="0.25">
      <c r="A52" t="s">
        <v>687</v>
      </c>
      <c r="B52" s="29" t="s">
        <v>512</v>
      </c>
      <c r="C52" s="30">
        <v>219881</v>
      </c>
      <c r="D52" s="30">
        <v>1194</v>
      </c>
      <c r="E52" s="30">
        <v>207</v>
      </c>
      <c r="F52">
        <f t="shared" si="0"/>
        <v>54.302099772149482</v>
      </c>
      <c r="G52">
        <f t="shared" si="1"/>
        <v>9.4141831263274227</v>
      </c>
    </row>
    <row r="53" spans="1:7" x14ac:dyDescent="0.25">
      <c r="A53" t="s">
        <v>954</v>
      </c>
      <c r="B53" s="29" t="s">
        <v>938</v>
      </c>
      <c r="C53" s="30"/>
      <c r="D53" s="30">
        <v>33</v>
      </c>
      <c r="E53" s="30">
        <v>7</v>
      </c>
      <c r="F53" t="e">
        <f t="shared" si="0"/>
        <v>#DIV/0!</v>
      </c>
      <c r="G53" t="e">
        <f t="shared" si="1"/>
        <v>#DIV/0!</v>
      </c>
    </row>
    <row r="54" spans="1:7" x14ac:dyDescent="0.25">
      <c r="A54" t="s">
        <v>954</v>
      </c>
      <c r="B54" s="29" t="s">
        <v>934</v>
      </c>
      <c r="C54" s="30"/>
      <c r="D54" s="30">
        <v>64</v>
      </c>
      <c r="E54" s="30">
        <v>7</v>
      </c>
      <c r="F54" t="e">
        <f t="shared" si="0"/>
        <v>#DIV/0!</v>
      </c>
      <c r="G54" t="e">
        <f t="shared" si="1"/>
        <v>#DIV/0!</v>
      </c>
    </row>
    <row r="55" spans="1:7" x14ac:dyDescent="0.25">
      <c r="A55" t="s">
        <v>954</v>
      </c>
      <c r="B55" s="29" t="s">
        <v>875</v>
      </c>
      <c r="C55" s="30"/>
      <c r="D55" s="30">
        <v>228</v>
      </c>
      <c r="E55" s="30">
        <v>46</v>
      </c>
      <c r="F55" t="e">
        <f t="shared" si="0"/>
        <v>#DIV/0!</v>
      </c>
      <c r="G55" t="e">
        <f t="shared" si="1"/>
        <v>#DIV/0!</v>
      </c>
    </row>
    <row r="56" spans="1:7" x14ac:dyDescent="0.25">
      <c r="A56" t="s">
        <v>954</v>
      </c>
      <c r="B56" s="29" t="s">
        <v>857</v>
      </c>
      <c r="C56" s="30"/>
      <c r="D56" s="30">
        <v>718</v>
      </c>
      <c r="E56" s="30">
        <v>75</v>
      </c>
      <c r="F56" t="e">
        <f t="shared" si="0"/>
        <v>#DIV/0!</v>
      </c>
      <c r="G56" t="e">
        <f t="shared" si="1"/>
        <v>#DIV/0!</v>
      </c>
    </row>
    <row r="57" spans="1:7" x14ac:dyDescent="0.25">
      <c r="A57" t="s">
        <v>954</v>
      </c>
      <c r="B57" s="29" t="s">
        <v>917</v>
      </c>
      <c r="C57" s="30"/>
      <c r="D57" s="30">
        <v>42</v>
      </c>
      <c r="E57" s="30">
        <v>10</v>
      </c>
      <c r="F57" t="e">
        <f t="shared" si="0"/>
        <v>#DIV/0!</v>
      </c>
      <c r="G57" t="e">
        <f t="shared" si="1"/>
        <v>#DIV/0!</v>
      </c>
    </row>
    <row r="58" spans="1:7" x14ac:dyDescent="0.25">
      <c r="A58" t="s">
        <v>954</v>
      </c>
      <c r="B58" s="29" t="s">
        <v>874</v>
      </c>
      <c r="C58" s="30"/>
      <c r="D58" s="30">
        <v>649</v>
      </c>
      <c r="E58" s="30">
        <v>102</v>
      </c>
      <c r="F58" t="e">
        <f t="shared" si="0"/>
        <v>#DIV/0!</v>
      </c>
      <c r="G58" t="e">
        <f t="shared" si="1"/>
        <v>#DIV/0!</v>
      </c>
    </row>
    <row r="59" spans="1:7" x14ac:dyDescent="0.25">
      <c r="A59" t="s">
        <v>954</v>
      </c>
      <c r="B59" s="29" t="s">
        <v>930</v>
      </c>
      <c r="C59" s="30"/>
      <c r="D59" s="30">
        <v>131</v>
      </c>
      <c r="E59" s="30">
        <v>8</v>
      </c>
      <c r="F59" t="e">
        <f t="shared" si="0"/>
        <v>#DIV/0!</v>
      </c>
      <c r="G59" t="e">
        <f t="shared" si="1"/>
        <v>#DIV/0!</v>
      </c>
    </row>
    <row r="60" spans="1:7" x14ac:dyDescent="0.25">
      <c r="A60" t="s">
        <v>954</v>
      </c>
      <c r="B60" s="29" t="s">
        <v>791</v>
      </c>
      <c r="C60" s="30"/>
      <c r="D60" s="30">
        <v>2118</v>
      </c>
      <c r="E60" s="30">
        <v>339</v>
      </c>
      <c r="F60" t="e">
        <f t="shared" si="0"/>
        <v>#DIV/0!</v>
      </c>
      <c r="G60" t="e">
        <f t="shared" si="1"/>
        <v>#DIV/0!</v>
      </c>
    </row>
    <row r="61" spans="1:7" x14ac:dyDescent="0.25">
      <c r="A61" t="s">
        <v>954</v>
      </c>
      <c r="B61" s="29" t="s">
        <v>789</v>
      </c>
      <c r="C61" s="30"/>
      <c r="D61" s="30">
        <v>1398</v>
      </c>
      <c r="E61" s="30">
        <v>335</v>
      </c>
      <c r="F61" t="e">
        <f t="shared" si="0"/>
        <v>#DIV/0!</v>
      </c>
      <c r="G61" t="e">
        <f t="shared" si="1"/>
        <v>#DIV/0!</v>
      </c>
    </row>
    <row r="62" spans="1:7" x14ac:dyDescent="0.25">
      <c r="A62" t="s">
        <v>954</v>
      </c>
      <c r="B62" s="29" t="s">
        <v>927</v>
      </c>
      <c r="C62" s="30"/>
      <c r="D62" s="30">
        <v>65</v>
      </c>
      <c r="E62" s="30">
        <v>9</v>
      </c>
      <c r="F62" t="e">
        <f t="shared" si="0"/>
        <v>#DIV/0!</v>
      </c>
      <c r="G62" t="e">
        <f t="shared" si="1"/>
        <v>#DIV/0!</v>
      </c>
    </row>
    <row r="63" spans="1:7" x14ac:dyDescent="0.25">
      <c r="A63" t="s">
        <v>954</v>
      </c>
      <c r="B63" s="29" t="s">
        <v>912</v>
      </c>
      <c r="C63" s="30"/>
      <c r="D63" s="30">
        <v>538</v>
      </c>
      <c r="E63" s="30">
        <v>78</v>
      </c>
      <c r="F63" t="e">
        <f t="shared" si="0"/>
        <v>#DIV/0!</v>
      </c>
      <c r="G63" t="e">
        <f t="shared" si="1"/>
        <v>#DIV/0!</v>
      </c>
    </row>
    <row r="64" spans="1:7" x14ac:dyDescent="0.25">
      <c r="A64" t="s">
        <v>954</v>
      </c>
      <c r="B64" s="29" t="s">
        <v>848</v>
      </c>
      <c r="C64" s="30"/>
      <c r="D64" s="30">
        <v>619</v>
      </c>
      <c r="E64" s="30">
        <v>140</v>
      </c>
      <c r="F64" t="e">
        <f t="shared" si="0"/>
        <v>#DIV/0!</v>
      </c>
      <c r="G64" t="e">
        <f t="shared" si="1"/>
        <v>#DIV/0!</v>
      </c>
    </row>
    <row r="65" spans="1:7" x14ac:dyDescent="0.25">
      <c r="A65" t="s">
        <v>954</v>
      </c>
      <c r="B65" s="29" t="s">
        <v>825</v>
      </c>
      <c r="C65" s="30"/>
      <c r="D65" s="30">
        <v>324</v>
      </c>
      <c r="E65" s="30">
        <v>175</v>
      </c>
      <c r="F65" t="e">
        <f t="shared" si="0"/>
        <v>#DIV/0!</v>
      </c>
      <c r="G65" t="e">
        <f t="shared" si="1"/>
        <v>#DIV/0!</v>
      </c>
    </row>
    <row r="66" spans="1:7" x14ac:dyDescent="0.25">
      <c r="A66" t="s">
        <v>954</v>
      </c>
      <c r="B66" s="29" t="s">
        <v>920</v>
      </c>
      <c r="C66" s="30"/>
      <c r="D66" s="30">
        <v>127</v>
      </c>
      <c r="E66" s="30">
        <v>13</v>
      </c>
      <c r="F66" t="e">
        <f t="shared" ref="F66:F121" si="2">(D66/C66)*10000</f>
        <v>#DIV/0!</v>
      </c>
      <c r="G66" t="e">
        <f t="shared" ref="G66:G121" si="3">(E66/C66)*10000</f>
        <v>#DIV/0!</v>
      </c>
    </row>
    <row r="67" spans="1:7" x14ac:dyDescent="0.25">
      <c r="A67" t="s">
        <v>954</v>
      </c>
      <c r="B67" s="29" t="s">
        <v>808</v>
      </c>
      <c r="C67" s="30"/>
      <c r="D67" s="30">
        <v>2232</v>
      </c>
      <c r="E67" s="30">
        <v>292</v>
      </c>
      <c r="F67" t="e">
        <f t="shared" si="2"/>
        <v>#DIV/0!</v>
      </c>
      <c r="G67" t="e">
        <f t="shared" si="3"/>
        <v>#DIV/0!</v>
      </c>
    </row>
    <row r="68" spans="1:7" x14ac:dyDescent="0.25">
      <c r="A68" t="s">
        <v>954</v>
      </c>
      <c r="B68" s="29" t="s">
        <v>884</v>
      </c>
      <c r="C68" s="30"/>
      <c r="D68" s="30">
        <v>508</v>
      </c>
      <c r="E68" s="30">
        <v>65</v>
      </c>
      <c r="F68" t="e">
        <f t="shared" si="2"/>
        <v>#DIV/0!</v>
      </c>
      <c r="G68" t="e">
        <f t="shared" si="3"/>
        <v>#DIV/0!</v>
      </c>
    </row>
    <row r="69" spans="1:7" x14ac:dyDescent="0.25">
      <c r="A69" t="s">
        <v>954</v>
      </c>
      <c r="B69" s="29" t="s">
        <v>824</v>
      </c>
      <c r="C69" s="30"/>
      <c r="D69" s="30">
        <v>878</v>
      </c>
      <c r="E69" s="30">
        <v>148</v>
      </c>
      <c r="F69" t="e">
        <f t="shared" si="2"/>
        <v>#DIV/0!</v>
      </c>
      <c r="G69" t="e">
        <f t="shared" si="3"/>
        <v>#DIV/0!</v>
      </c>
    </row>
    <row r="70" spans="1:7" x14ac:dyDescent="0.25">
      <c r="A70" t="s">
        <v>954</v>
      </c>
      <c r="B70" s="29" t="s">
        <v>757</v>
      </c>
      <c r="C70" s="30"/>
      <c r="D70" s="30">
        <v>5892</v>
      </c>
      <c r="E70" s="30">
        <v>988</v>
      </c>
      <c r="F70" t="e">
        <f t="shared" si="2"/>
        <v>#DIV/0!</v>
      </c>
      <c r="G70" t="e">
        <f t="shared" si="3"/>
        <v>#DIV/0!</v>
      </c>
    </row>
    <row r="71" spans="1:7" x14ac:dyDescent="0.25">
      <c r="A71" t="s">
        <v>954</v>
      </c>
      <c r="B71" s="29" t="s">
        <v>773</v>
      </c>
      <c r="C71" s="30"/>
      <c r="D71" s="30">
        <v>936</v>
      </c>
      <c r="E71" s="30">
        <v>544</v>
      </c>
      <c r="F71" t="e">
        <f t="shared" si="2"/>
        <v>#DIV/0!</v>
      </c>
      <c r="G71" t="e">
        <f t="shared" si="3"/>
        <v>#DIV/0!</v>
      </c>
    </row>
    <row r="72" spans="1:7" x14ac:dyDescent="0.25">
      <c r="A72" t="s">
        <v>954</v>
      </c>
      <c r="B72" s="29" t="s">
        <v>880</v>
      </c>
      <c r="C72" s="30"/>
      <c r="D72" s="30">
        <v>339</v>
      </c>
      <c r="E72" s="30">
        <v>88</v>
      </c>
      <c r="F72" t="e">
        <f t="shared" si="2"/>
        <v>#DIV/0!</v>
      </c>
      <c r="G72" t="e">
        <f t="shared" si="3"/>
        <v>#DIV/0!</v>
      </c>
    </row>
    <row r="73" spans="1:7" x14ac:dyDescent="0.25">
      <c r="A73" t="s">
        <v>954</v>
      </c>
      <c r="B73" s="29" t="s">
        <v>915</v>
      </c>
      <c r="C73" s="30"/>
      <c r="D73" s="30">
        <v>173</v>
      </c>
      <c r="E73" s="30">
        <v>14</v>
      </c>
      <c r="F73" t="e">
        <f t="shared" si="2"/>
        <v>#DIV/0!</v>
      </c>
      <c r="G73" t="e">
        <f t="shared" si="3"/>
        <v>#DIV/0!</v>
      </c>
    </row>
    <row r="74" spans="1:7" x14ac:dyDescent="0.25">
      <c r="A74" t="s">
        <v>954</v>
      </c>
      <c r="B74" s="29" t="s">
        <v>778</v>
      </c>
      <c r="C74" s="30"/>
      <c r="D74" s="30">
        <v>2226</v>
      </c>
      <c r="E74" s="30">
        <v>424</v>
      </c>
      <c r="F74" t="e">
        <f t="shared" si="2"/>
        <v>#DIV/0!</v>
      </c>
      <c r="G74" t="e">
        <f t="shared" si="3"/>
        <v>#DIV/0!</v>
      </c>
    </row>
    <row r="75" spans="1:7" x14ac:dyDescent="0.25">
      <c r="A75" t="s">
        <v>954</v>
      </c>
      <c r="B75" s="29" t="s">
        <v>852</v>
      </c>
      <c r="C75" s="30"/>
      <c r="D75" s="30">
        <v>531</v>
      </c>
      <c r="E75" s="30">
        <v>90</v>
      </c>
      <c r="F75" t="e">
        <f t="shared" si="2"/>
        <v>#DIV/0!</v>
      </c>
      <c r="G75" t="e">
        <f t="shared" si="3"/>
        <v>#DIV/0!</v>
      </c>
    </row>
    <row r="76" spans="1:7" x14ac:dyDescent="0.25">
      <c r="A76" t="s">
        <v>954</v>
      </c>
      <c r="B76" s="29" t="s">
        <v>866</v>
      </c>
      <c r="C76" s="30"/>
      <c r="D76" s="30">
        <v>374</v>
      </c>
      <c r="E76" s="30">
        <v>86</v>
      </c>
      <c r="F76" t="e">
        <f t="shared" si="2"/>
        <v>#DIV/0!</v>
      </c>
      <c r="G76" t="e">
        <f t="shared" si="3"/>
        <v>#DIV/0!</v>
      </c>
    </row>
    <row r="77" spans="1:7" x14ac:dyDescent="0.25">
      <c r="A77" t="s">
        <v>954</v>
      </c>
      <c r="B77" s="29" t="s">
        <v>802</v>
      </c>
      <c r="C77" s="30"/>
      <c r="D77" s="30">
        <v>636</v>
      </c>
      <c r="E77" s="30">
        <v>187</v>
      </c>
      <c r="F77" t="e">
        <f t="shared" si="2"/>
        <v>#DIV/0!</v>
      </c>
      <c r="G77" t="e">
        <f t="shared" si="3"/>
        <v>#DIV/0!</v>
      </c>
    </row>
    <row r="78" spans="1:7" x14ac:dyDescent="0.25">
      <c r="A78" t="s">
        <v>954</v>
      </c>
      <c r="B78" s="29" t="s">
        <v>750</v>
      </c>
      <c r="C78" s="30"/>
      <c r="D78" s="30">
        <v>1862</v>
      </c>
      <c r="E78" s="30">
        <v>328</v>
      </c>
      <c r="F78" t="e">
        <f t="shared" si="2"/>
        <v>#DIV/0!</v>
      </c>
      <c r="G78" t="e">
        <f t="shared" si="3"/>
        <v>#DIV/0!</v>
      </c>
    </row>
    <row r="79" spans="1:7" x14ac:dyDescent="0.25">
      <c r="A79" t="s">
        <v>954</v>
      </c>
      <c r="B79" s="29" t="s">
        <v>843</v>
      </c>
      <c r="C79" s="30"/>
      <c r="D79" s="30">
        <v>526</v>
      </c>
      <c r="E79" s="30">
        <v>104</v>
      </c>
      <c r="F79" t="e">
        <f t="shared" si="2"/>
        <v>#DIV/0!</v>
      </c>
      <c r="G79" t="e">
        <f t="shared" si="3"/>
        <v>#DIV/0!</v>
      </c>
    </row>
    <row r="80" spans="1:7" x14ac:dyDescent="0.25">
      <c r="A80" t="s">
        <v>954</v>
      </c>
      <c r="B80" s="29" t="s">
        <v>867</v>
      </c>
      <c r="C80" s="30"/>
      <c r="D80" s="30">
        <v>292</v>
      </c>
      <c r="E80" s="30">
        <v>46</v>
      </c>
      <c r="F80" t="e">
        <f t="shared" si="2"/>
        <v>#DIV/0!</v>
      </c>
      <c r="G80" t="e">
        <f t="shared" si="3"/>
        <v>#DIV/0!</v>
      </c>
    </row>
    <row r="81" spans="1:8" x14ac:dyDescent="0.25">
      <c r="A81" t="s">
        <v>954</v>
      </c>
      <c r="B81" s="29" t="s">
        <v>901</v>
      </c>
      <c r="C81" s="30"/>
      <c r="D81" s="30">
        <v>192</v>
      </c>
      <c r="E81" s="30">
        <v>43</v>
      </c>
      <c r="F81" t="e">
        <f t="shared" si="2"/>
        <v>#DIV/0!</v>
      </c>
      <c r="G81" t="e">
        <f t="shared" si="3"/>
        <v>#DIV/0!</v>
      </c>
    </row>
    <row r="82" spans="1:8" x14ac:dyDescent="0.25">
      <c r="A82" t="s">
        <v>954</v>
      </c>
      <c r="B82" s="29" t="s">
        <v>810</v>
      </c>
      <c r="C82" s="30"/>
      <c r="D82" s="30">
        <v>1751</v>
      </c>
      <c r="E82" s="30">
        <v>292</v>
      </c>
      <c r="F82" t="e">
        <f t="shared" si="2"/>
        <v>#DIV/0!</v>
      </c>
      <c r="G82" t="e">
        <f t="shared" si="3"/>
        <v>#DIV/0!</v>
      </c>
    </row>
    <row r="83" spans="1:8" x14ac:dyDescent="0.25">
      <c r="A83" t="s">
        <v>954</v>
      </c>
      <c r="B83" s="29" t="s">
        <v>864</v>
      </c>
      <c r="C83" s="30"/>
      <c r="D83" s="30">
        <v>512</v>
      </c>
      <c r="E83" s="30">
        <v>57</v>
      </c>
      <c r="F83" t="e">
        <f t="shared" si="2"/>
        <v>#DIV/0!</v>
      </c>
      <c r="G83" t="e">
        <f t="shared" si="3"/>
        <v>#DIV/0!</v>
      </c>
    </row>
    <row r="84" spans="1:8" x14ac:dyDescent="0.25">
      <c r="A84" t="s">
        <v>954</v>
      </c>
      <c r="B84" s="29" t="s">
        <v>868</v>
      </c>
      <c r="C84" s="30"/>
      <c r="D84" s="30">
        <v>1625</v>
      </c>
      <c r="E84" s="30">
        <v>260</v>
      </c>
      <c r="F84" t="e">
        <f t="shared" si="2"/>
        <v>#DIV/0!</v>
      </c>
      <c r="G84" t="e">
        <f t="shared" si="3"/>
        <v>#DIV/0!</v>
      </c>
    </row>
    <row r="85" spans="1:8" x14ac:dyDescent="0.25">
      <c r="A85" t="s">
        <v>954</v>
      </c>
      <c r="B85" s="29" t="s">
        <v>862</v>
      </c>
      <c r="C85" s="30"/>
      <c r="D85" s="30">
        <v>173</v>
      </c>
      <c r="E85" s="30">
        <v>89</v>
      </c>
      <c r="F85" t="e">
        <f t="shared" si="2"/>
        <v>#DIV/0!</v>
      </c>
      <c r="G85" t="e">
        <f t="shared" si="3"/>
        <v>#DIV/0!</v>
      </c>
    </row>
    <row r="86" spans="1:8" x14ac:dyDescent="0.25">
      <c r="A86" t="s">
        <v>954</v>
      </c>
      <c r="B86" s="29" t="s">
        <v>729</v>
      </c>
      <c r="C86" s="30"/>
      <c r="D86" s="30">
        <v>346</v>
      </c>
      <c r="E86" s="30">
        <v>77</v>
      </c>
      <c r="F86" t="e">
        <f t="shared" si="2"/>
        <v>#DIV/0!</v>
      </c>
      <c r="G86" t="e">
        <f t="shared" si="3"/>
        <v>#DIV/0!</v>
      </c>
    </row>
    <row r="87" spans="1:8" x14ac:dyDescent="0.25">
      <c r="A87" t="s">
        <v>954</v>
      </c>
      <c r="B87" s="29" t="s">
        <v>871</v>
      </c>
      <c r="C87" s="30"/>
      <c r="D87" s="30">
        <v>121</v>
      </c>
      <c r="E87" s="30">
        <v>3</v>
      </c>
      <c r="F87" t="e">
        <f t="shared" si="2"/>
        <v>#DIV/0!</v>
      </c>
      <c r="G87" t="e">
        <f t="shared" si="3"/>
        <v>#DIV/0!</v>
      </c>
    </row>
    <row r="88" spans="1:8" x14ac:dyDescent="0.25">
      <c r="A88" t="s">
        <v>954</v>
      </c>
      <c r="B88" s="29" t="s">
        <v>799</v>
      </c>
      <c r="C88" s="30"/>
      <c r="D88" s="30">
        <v>1194</v>
      </c>
      <c r="E88" s="30">
        <v>207</v>
      </c>
      <c r="F88" t="e">
        <f t="shared" si="2"/>
        <v>#DIV/0!</v>
      </c>
      <c r="G88" t="e">
        <f t="shared" si="3"/>
        <v>#DIV/0!</v>
      </c>
    </row>
    <row r="89" spans="1:8" x14ac:dyDescent="0.25">
      <c r="A89" t="s">
        <v>954</v>
      </c>
      <c r="B89" s="29" t="s">
        <v>694</v>
      </c>
      <c r="C89" s="30">
        <v>44884</v>
      </c>
      <c r="D89" s="30">
        <v>12016</v>
      </c>
      <c r="E89" s="30">
        <v>2517</v>
      </c>
      <c r="F89">
        <f t="shared" si="2"/>
        <v>2677.1232510471436</v>
      </c>
      <c r="G89">
        <f t="shared" si="3"/>
        <v>560.77889671152309</v>
      </c>
      <c r="H89">
        <v>1</v>
      </c>
    </row>
    <row r="90" spans="1:8" x14ac:dyDescent="0.25">
      <c r="A90" t="s">
        <v>954</v>
      </c>
      <c r="B90" s="29" t="s">
        <v>706</v>
      </c>
      <c r="C90" s="30">
        <v>49525</v>
      </c>
      <c r="D90" s="30">
        <v>10020</v>
      </c>
      <c r="E90" s="30">
        <v>1753</v>
      </c>
      <c r="F90">
        <f t="shared" si="2"/>
        <v>2023.2205956587582</v>
      </c>
      <c r="G90">
        <f t="shared" si="3"/>
        <v>353.9626451287229</v>
      </c>
      <c r="H90">
        <v>2</v>
      </c>
    </row>
    <row r="91" spans="1:8" x14ac:dyDescent="0.25">
      <c r="A91" t="s">
        <v>954</v>
      </c>
      <c r="B91" s="29" t="s">
        <v>749</v>
      </c>
      <c r="C91" s="30">
        <v>32074</v>
      </c>
      <c r="D91" s="30">
        <v>5679</v>
      </c>
      <c r="E91" s="30">
        <v>724</v>
      </c>
      <c r="F91">
        <f t="shared" si="2"/>
        <v>1770.5930036789923</v>
      </c>
      <c r="G91">
        <f t="shared" si="3"/>
        <v>225.72800399077133</v>
      </c>
      <c r="H91">
        <v>3</v>
      </c>
    </row>
    <row r="92" spans="1:8" x14ac:dyDescent="0.25">
      <c r="A92" t="s">
        <v>954</v>
      </c>
      <c r="B92" s="29" t="s">
        <v>725</v>
      </c>
      <c r="C92" s="30">
        <v>25919</v>
      </c>
      <c r="D92" s="30">
        <v>4531</v>
      </c>
      <c r="E92" s="30">
        <v>1089</v>
      </c>
      <c r="F92">
        <f t="shared" si="2"/>
        <v>1748.1384312666385</v>
      </c>
      <c r="G92">
        <f t="shared" si="3"/>
        <v>420.15509857633396</v>
      </c>
      <c r="H92">
        <v>4</v>
      </c>
    </row>
    <row r="93" spans="1:8" x14ac:dyDescent="0.25">
      <c r="A93" t="s">
        <v>954</v>
      </c>
      <c r="B93" s="29" t="s">
        <v>695</v>
      </c>
      <c r="C93" s="30">
        <v>70268</v>
      </c>
      <c r="D93" s="30">
        <v>12224</v>
      </c>
      <c r="E93" s="30">
        <v>2458</v>
      </c>
      <c r="F93">
        <f t="shared" si="2"/>
        <v>1739.6254340524847</v>
      </c>
      <c r="G93">
        <f t="shared" si="3"/>
        <v>349.80360903967664</v>
      </c>
      <c r="H93">
        <v>5</v>
      </c>
    </row>
    <row r="94" spans="1:8" x14ac:dyDescent="0.25">
      <c r="A94" t="s">
        <v>954</v>
      </c>
      <c r="B94" s="29" t="s">
        <v>727</v>
      </c>
      <c r="C94" s="30">
        <v>51175</v>
      </c>
      <c r="D94" s="30">
        <v>8181</v>
      </c>
      <c r="E94" s="30">
        <v>1248</v>
      </c>
      <c r="F94">
        <f t="shared" si="2"/>
        <v>1598.6321446018565</v>
      </c>
      <c r="G94">
        <f t="shared" si="3"/>
        <v>243.86907669760626</v>
      </c>
      <c r="H94">
        <v>1</v>
      </c>
    </row>
    <row r="95" spans="1:8" x14ac:dyDescent="0.25">
      <c r="A95" t="s">
        <v>954</v>
      </c>
      <c r="B95" s="29" t="s">
        <v>724</v>
      </c>
      <c r="C95" s="30">
        <v>75399</v>
      </c>
      <c r="D95" s="30">
        <v>11324</v>
      </c>
      <c r="E95" s="30">
        <v>1106</v>
      </c>
      <c r="F95">
        <f t="shared" si="2"/>
        <v>1501.8766827146248</v>
      </c>
      <c r="G95">
        <f t="shared" si="3"/>
        <v>146.68629557421187</v>
      </c>
      <c r="H95">
        <v>2</v>
      </c>
    </row>
    <row r="96" spans="1:8" x14ac:dyDescent="0.25">
      <c r="A96" t="s">
        <v>954</v>
      </c>
      <c r="B96" s="29" t="s">
        <v>784</v>
      </c>
      <c r="C96" s="30">
        <v>29258</v>
      </c>
      <c r="D96" s="30">
        <v>4341</v>
      </c>
      <c r="E96" s="30">
        <v>389</v>
      </c>
      <c r="F96">
        <f t="shared" si="2"/>
        <v>1483.6967666962883</v>
      </c>
      <c r="G96">
        <f t="shared" si="3"/>
        <v>132.9550892063709</v>
      </c>
      <c r="H96">
        <v>3</v>
      </c>
    </row>
    <row r="97" spans="1:8" x14ac:dyDescent="0.25">
      <c r="A97" t="s">
        <v>954</v>
      </c>
      <c r="B97" s="29" t="s">
        <v>714</v>
      </c>
      <c r="C97" s="30">
        <v>69714</v>
      </c>
      <c r="D97" s="30">
        <v>10049</v>
      </c>
      <c r="E97" s="30">
        <v>1513</v>
      </c>
      <c r="F97">
        <f t="shared" si="2"/>
        <v>1441.4608256591216</v>
      </c>
      <c r="G97">
        <f t="shared" si="3"/>
        <v>217.02957799007373</v>
      </c>
      <c r="H97">
        <v>4</v>
      </c>
    </row>
    <row r="98" spans="1:8" x14ac:dyDescent="0.25">
      <c r="A98" t="s">
        <v>954</v>
      </c>
      <c r="B98" s="29" t="s">
        <v>692</v>
      </c>
      <c r="C98" s="30">
        <v>148265</v>
      </c>
      <c r="D98" s="30">
        <v>20506</v>
      </c>
      <c r="E98" s="30">
        <v>4758</v>
      </c>
      <c r="F98">
        <f t="shared" si="2"/>
        <v>1383.0641081846693</v>
      </c>
      <c r="G98">
        <f t="shared" si="3"/>
        <v>320.91188075405523</v>
      </c>
      <c r="H98">
        <v>5</v>
      </c>
    </row>
    <row r="99" spans="1:8" x14ac:dyDescent="0.25">
      <c r="A99" t="s">
        <v>954</v>
      </c>
      <c r="B99" s="29" t="s">
        <v>782</v>
      </c>
      <c r="C99" s="30">
        <v>59932</v>
      </c>
      <c r="D99" s="30">
        <v>7822</v>
      </c>
      <c r="E99" s="30">
        <v>366</v>
      </c>
      <c r="F99">
        <f t="shared" si="2"/>
        <v>1305.1458319428684</v>
      </c>
      <c r="G99">
        <f t="shared" si="3"/>
        <v>61.069211773343127</v>
      </c>
      <c r="H99">
        <v>1</v>
      </c>
    </row>
    <row r="100" spans="1:8" x14ac:dyDescent="0.25">
      <c r="A100" t="s">
        <v>954</v>
      </c>
      <c r="B100" s="29" t="s">
        <v>741</v>
      </c>
      <c r="C100" s="30">
        <v>40240</v>
      </c>
      <c r="D100" s="30">
        <v>5173</v>
      </c>
      <c r="E100" s="30">
        <v>822</v>
      </c>
      <c r="F100">
        <f t="shared" si="2"/>
        <v>1285.5367793240557</v>
      </c>
      <c r="G100">
        <f t="shared" si="3"/>
        <v>204.27435387673955</v>
      </c>
      <c r="H100">
        <v>2</v>
      </c>
    </row>
    <row r="101" spans="1:8" x14ac:dyDescent="0.25">
      <c r="A101" t="s">
        <v>954</v>
      </c>
      <c r="B101" s="29" t="s">
        <v>707</v>
      </c>
      <c r="C101" s="30">
        <v>92134</v>
      </c>
      <c r="D101" s="30">
        <v>9192</v>
      </c>
      <c r="E101" s="30">
        <v>1633</v>
      </c>
      <c r="F101">
        <f t="shared" si="2"/>
        <v>997.67729611218431</v>
      </c>
      <c r="G101">
        <f t="shared" si="3"/>
        <v>177.24184340200142</v>
      </c>
      <c r="H101">
        <v>3</v>
      </c>
    </row>
    <row r="102" spans="1:8" x14ac:dyDescent="0.25">
      <c r="A102" t="s">
        <v>954</v>
      </c>
      <c r="B102" s="29" t="s">
        <v>728</v>
      </c>
      <c r="C102" s="30">
        <v>67841</v>
      </c>
      <c r="D102" s="30">
        <v>6503</v>
      </c>
      <c r="E102" s="30">
        <v>983</v>
      </c>
      <c r="F102">
        <f t="shared" si="2"/>
        <v>958.56487964505243</v>
      </c>
      <c r="G102">
        <f t="shared" si="3"/>
        <v>144.89762827788505</v>
      </c>
      <c r="H102">
        <v>4</v>
      </c>
    </row>
    <row r="103" spans="1:8" x14ac:dyDescent="0.25">
      <c r="A103" t="s">
        <v>954</v>
      </c>
      <c r="B103" s="29" t="s">
        <v>721</v>
      </c>
      <c r="C103" s="30">
        <v>52204</v>
      </c>
      <c r="D103" s="30">
        <v>4994</v>
      </c>
      <c r="E103" s="30">
        <v>935</v>
      </c>
      <c r="F103">
        <f t="shared" si="2"/>
        <v>956.63167573366024</v>
      </c>
      <c r="G103">
        <f t="shared" si="3"/>
        <v>179.10504942150024</v>
      </c>
      <c r="H103">
        <v>5</v>
      </c>
    </row>
    <row r="104" spans="1:8" x14ac:dyDescent="0.25">
      <c r="A104" t="s">
        <v>954</v>
      </c>
      <c r="B104" s="29" t="s">
        <v>702</v>
      </c>
      <c r="C104" s="30">
        <v>241065</v>
      </c>
      <c r="D104" s="30">
        <v>17053</v>
      </c>
      <c r="E104" s="30">
        <v>3335</v>
      </c>
      <c r="F104">
        <f t="shared" si="2"/>
        <v>707.40256777217769</v>
      </c>
      <c r="G104">
        <f t="shared" si="3"/>
        <v>138.34442992553875</v>
      </c>
      <c r="H104">
        <v>1</v>
      </c>
    </row>
    <row r="105" spans="1:8" x14ac:dyDescent="0.25">
      <c r="A105" t="s">
        <v>954</v>
      </c>
      <c r="B105" s="29" t="s">
        <v>775</v>
      </c>
      <c r="C105" s="30">
        <v>51192</v>
      </c>
      <c r="D105" s="30">
        <v>3538</v>
      </c>
      <c r="E105" s="30">
        <v>496</v>
      </c>
      <c r="F105">
        <f t="shared" si="2"/>
        <v>691.12361306454136</v>
      </c>
      <c r="G105">
        <f t="shared" si="3"/>
        <v>96.890139084231905</v>
      </c>
      <c r="H105">
        <v>2</v>
      </c>
    </row>
    <row r="106" spans="1:8" x14ac:dyDescent="0.25">
      <c r="A106" t="s">
        <v>954</v>
      </c>
      <c r="B106" s="29" t="s">
        <v>781</v>
      </c>
      <c r="C106" s="30">
        <v>43653</v>
      </c>
      <c r="D106" s="30">
        <v>2770</v>
      </c>
      <c r="E106" s="30">
        <v>350</v>
      </c>
      <c r="F106">
        <f t="shared" si="2"/>
        <v>634.54974457654691</v>
      </c>
      <c r="G106">
        <f t="shared" si="3"/>
        <v>80.177765560213501</v>
      </c>
      <c r="H106">
        <v>3</v>
      </c>
    </row>
    <row r="107" spans="1:8" x14ac:dyDescent="0.25">
      <c r="A107" t="s">
        <v>954</v>
      </c>
      <c r="B107" s="29" t="s">
        <v>768</v>
      </c>
      <c r="C107" s="30">
        <v>110022</v>
      </c>
      <c r="D107" s="30">
        <v>6871</v>
      </c>
      <c r="E107" s="30">
        <v>660</v>
      </c>
      <c r="F107">
        <f t="shared" si="2"/>
        <v>624.51146134409487</v>
      </c>
      <c r="G107">
        <f t="shared" si="3"/>
        <v>59.988002399520099</v>
      </c>
      <c r="H107">
        <v>4</v>
      </c>
    </row>
    <row r="108" spans="1:8" x14ac:dyDescent="0.25">
      <c r="A108" t="s">
        <v>954</v>
      </c>
      <c r="B108" s="29" t="s">
        <v>769</v>
      </c>
      <c r="C108" s="30">
        <v>41553</v>
      </c>
      <c r="D108" s="30">
        <v>2275</v>
      </c>
      <c r="E108" s="30">
        <v>425</v>
      </c>
      <c r="F108">
        <f t="shared" si="2"/>
        <v>547.49356243833176</v>
      </c>
      <c r="G108">
        <f t="shared" si="3"/>
        <v>102.27901715880924</v>
      </c>
      <c r="H108">
        <v>5</v>
      </c>
    </row>
    <row r="109" spans="1:8" x14ac:dyDescent="0.25">
      <c r="A109" t="s">
        <v>954</v>
      </c>
      <c r="B109" s="29" t="s">
        <v>696</v>
      </c>
      <c r="C109" s="30">
        <v>316916</v>
      </c>
      <c r="D109" s="30">
        <v>17315</v>
      </c>
      <c r="E109" s="30">
        <v>2807</v>
      </c>
      <c r="F109">
        <f t="shared" si="2"/>
        <v>546.35928763457821</v>
      </c>
      <c r="G109">
        <f t="shared" si="3"/>
        <v>88.57236617905059</v>
      </c>
      <c r="H109">
        <v>1</v>
      </c>
    </row>
    <row r="110" spans="1:8" x14ac:dyDescent="0.25">
      <c r="A110" t="s">
        <v>954</v>
      </c>
      <c r="B110" s="29" t="s">
        <v>731</v>
      </c>
      <c r="C110" s="30">
        <v>82306</v>
      </c>
      <c r="D110" s="30">
        <v>4279</v>
      </c>
      <c r="E110" s="30">
        <v>883</v>
      </c>
      <c r="F110">
        <f t="shared" si="2"/>
        <v>519.88919398342773</v>
      </c>
      <c r="G110">
        <f t="shared" si="3"/>
        <v>107.28257964182441</v>
      </c>
      <c r="H110">
        <v>2</v>
      </c>
    </row>
    <row r="111" spans="1:8" x14ac:dyDescent="0.25">
      <c r="A111" t="s">
        <v>954</v>
      </c>
      <c r="B111" s="29" t="s">
        <v>698</v>
      </c>
      <c r="C111" s="30">
        <v>120470</v>
      </c>
      <c r="D111" s="30">
        <v>5989</v>
      </c>
      <c r="E111" s="30">
        <v>1387</v>
      </c>
      <c r="F111">
        <f t="shared" si="2"/>
        <v>497.13621648543204</v>
      </c>
      <c r="G111">
        <f t="shared" si="3"/>
        <v>115.13239810741264</v>
      </c>
      <c r="H111">
        <v>3</v>
      </c>
    </row>
    <row r="112" spans="1:8" x14ac:dyDescent="0.25">
      <c r="A112" t="s">
        <v>954</v>
      </c>
      <c r="B112" s="29" t="s">
        <v>763</v>
      </c>
      <c r="C112" s="30">
        <v>75408</v>
      </c>
      <c r="D112" s="30">
        <v>3487</v>
      </c>
      <c r="E112" s="30">
        <v>583</v>
      </c>
      <c r="F112">
        <f t="shared" si="2"/>
        <v>462.4177806068322</v>
      </c>
      <c r="G112">
        <f t="shared" si="3"/>
        <v>77.312751962656478</v>
      </c>
      <c r="H112">
        <v>4</v>
      </c>
    </row>
    <row r="113" spans="1:8" x14ac:dyDescent="0.25">
      <c r="A113" t="s">
        <v>954</v>
      </c>
      <c r="B113" s="29" t="s">
        <v>809</v>
      </c>
      <c r="C113" s="30">
        <v>27673</v>
      </c>
      <c r="D113" s="30">
        <v>1275</v>
      </c>
      <c r="E113" s="30">
        <v>242</v>
      </c>
      <c r="F113">
        <f t="shared" si="2"/>
        <v>460.73790337151735</v>
      </c>
      <c r="G113">
        <f t="shared" si="3"/>
        <v>87.449860875221333</v>
      </c>
      <c r="H113">
        <v>5</v>
      </c>
    </row>
    <row r="114" spans="1:8" x14ac:dyDescent="0.25">
      <c r="A114" t="s">
        <v>954</v>
      </c>
      <c r="B114" s="29" t="s">
        <v>762</v>
      </c>
      <c r="C114" s="30">
        <v>139267</v>
      </c>
      <c r="D114" s="30">
        <v>6293</v>
      </c>
      <c r="E114" s="30">
        <v>625</v>
      </c>
      <c r="F114">
        <f t="shared" si="2"/>
        <v>451.86584043599703</v>
      </c>
      <c r="G114">
        <f t="shared" si="3"/>
        <v>44.877824610280967</v>
      </c>
    </row>
    <row r="115" spans="1:8" x14ac:dyDescent="0.25">
      <c r="A115" t="s">
        <v>954</v>
      </c>
      <c r="B115" s="29" t="s">
        <v>730</v>
      </c>
      <c r="C115" s="30">
        <v>160786</v>
      </c>
      <c r="D115" s="30">
        <v>6834</v>
      </c>
      <c r="E115" s="30">
        <v>981</v>
      </c>
      <c r="F115">
        <f t="shared" si="2"/>
        <v>425.03700570945233</v>
      </c>
      <c r="G115">
        <f t="shared" si="3"/>
        <v>61.012774744069759</v>
      </c>
    </row>
    <row r="116" spans="1:8" x14ac:dyDescent="0.25">
      <c r="A116" t="s">
        <v>954</v>
      </c>
      <c r="B116" s="29" t="s">
        <v>795</v>
      </c>
      <c r="C116" s="30">
        <v>113641</v>
      </c>
      <c r="D116" s="30">
        <v>4481</v>
      </c>
      <c r="E116" s="30">
        <v>416</v>
      </c>
      <c r="F116">
        <f t="shared" si="2"/>
        <v>394.3119120739874</v>
      </c>
      <c r="G116">
        <f t="shared" si="3"/>
        <v>36.606506454536657</v>
      </c>
    </row>
    <row r="117" spans="1:8" x14ac:dyDescent="0.25">
      <c r="A117" t="s">
        <v>954</v>
      </c>
      <c r="B117" s="29" t="s">
        <v>765</v>
      </c>
      <c r="C117" s="30">
        <v>75572</v>
      </c>
      <c r="D117" s="30">
        <v>2410</v>
      </c>
      <c r="E117" s="30">
        <v>547</v>
      </c>
      <c r="F117">
        <f t="shared" si="2"/>
        <v>318.90118033133962</v>
      </c>
      <c r="G117">
        <f t="shared" si="3"/>
        <v>72.38130524532896</v>
      </c>
    </row>
    <row r="118" spans="1:8" x14ac:dyDescent="0.25">
      <c r="A118" t="s">
        <v>954</v>
      </c>
      <c r="B118" s="29" t="s">
        <v>806</v>
      </c>
      <c r="C118" s="30">
        <v>49149</v>
      </c>
      <c r="D118" s="30">
        <v>1421</v>
      </c>
      <c r="E118" s="30">
        <v>310</v>
      </c>
      <c r="F118">
        <f t="shared" si="2"/>
        <v>289.12083663960613</v>
      </c>
      <c r="G118">
        <f t="shared" si="3"/>
        <v>63.073511159942214</v>
      </c>
    </row>
    <row r="119" spans="1:8" x14ac:dyDescent="0.25">
      <c r="A119" t="s">
        <v>954</v>
      </c>
      <c r="B119" s="29" t="s">
        <v>909</v>
      </c>
      <c r="C119" s="30">
        <v>189825</v>
      </c>
      <c r="D119" s="30">
        <v>5475</v>
      </c>
      <c r="E119" s="30">
        <v>1025</v>
      </c>
      <c r="F119">
        <f t="shared" si="2"/>
        <v>288.42354800474124</v>
      </c>
      <c r="G119">
        <f t="shared" si="3"/>
        <v>53.997102594494926</v>
      </c>
    </row>
    <row r="120" spans="1:8" x14ac:dyDescent="0.25">
      <c r="A120" t="s">
        <v>954</v>
      </c>
      <c r="B120" s="29" t="s">
        <v>794</v>
      </c>
      <c r="C120" s="30">
        <v>50155</v>
      </c>
      <c r="D120" s="30">
        <v>1390</v>
      </c>
      <c r="E120" s="30">
        <v>471</v>
      </c>
      <c r="F120">
        <f t="shared" si="2"/>
        <v>277.14086332369652</v>
      </c>
      <c r="G120">
        <f t="shared" si="3"/>
        <v>93.908882464360488</v>
      </c>
    </row>
    <row r="121" spans="1:8" x14ac:dyDescent="0.25">
      <c r="A121" t="s">
        <v>954</v>
      </c>
      <c r="B121" s="29" t="s">
        <v>783</v>
      </c>
      <c r="C121" s="30">
        <v>126814</v>
      </c>
      <c r="D121" s="30">
        <v>3475</v>
      </c>
      <c r="E121" s="30">
        <v>373</v>
      </c>
      <c r="F121">
        <f t="shared" si="2"/>
        <v>274.02337281372718</v>
      </c>
      <c r="G121">
        <f t="shared" si="3"/>
        <v>29.413156276120933</v>
      </c>
    </row>
    <row r="122" spans="1:8" x14ac:dyDescent="0.25">
      <c r="A122" t="s">
        <v>954</v>
      </c>
      <c r="B122" s="29" t="s">
        <v>693</v>
      </c>
      <c r="C122" s="30">
        <v>1139580</v>
      </c>
      <c r="D122" s="30">
        <v>29903</v>
      </c>
      <c r="E122" s="30">
        <v>4379</v>
      </c>
      <c r="F122">
        <f t="shared" ref="F122:F153" si="4">(D122/C122)*10000</f>
        <v>262.40369258849751</v>
      </c>
      <c r="G122">
        <f t="shared" ref="G122:G153" si="5">(E122/C122)*10000</f>
        <v>38.426437810421383</v>
      </c>
    </row>
    <row r="123" spans="1:8" x14ac:dyDescent="0.25">
      <c r="A123" t="s">
        <v>954</v>
      </c>
      <c r="B123" s="29" t="s">
        <v>713</v>
      </c>
      <c r="C123" s="30">
        <v>310979</v>
      </c>
      <c r="D123" s="30">
        <v>8036</v>
      </c>
      <c r="E123" s="30">
        <v>1699</v>
      </c>
      <c r="F123">
        <f t="shared" si="4"/>
        <v>258.40973184684498</v>
      </c>
      <c r="G123">
        <f t="shared" si="5"/>
        <v>54.633914187131609</v>
      </c>
    </row>
    <row r="124" spans="1:8" x14ac:dyDescent="0.25">
      <c r="A124" t="s">
        <v>954</v>
      </c>
      <c r="B124" s="29" t="s">
        <v>710</v>
      </c>
      <c r="C124" s="30">
        <v>219269</v>
      </c>
      <c r="D124" s="30">
        <v>5514</v>
      </c>
      <c r="E124" s="30">
        <v>1541</v>
      </c>
      <c r="F124">
        <f t="shared" si="4"/>
        <v>251.47193629742461</v>
      </c>
      <c r="G124">
        <f t="shared" si="5"/>
        <v>70.278972403759767</v>
      </c>
    </row>
    <row r="125" spans="1:8" x14ac:dyDescent="0.25">
      <c r="A125" t="s">
        <v>954</v>
      </c>
      <c r="B125" s="29" t="s">
        <v>735</v>
      </c>
      <c r="C125" s="30">
        <v>146504</v>
      </c>
      <c r="D125" s="30">
        <v>3428</v>
      </c>
      <c r="E125" s="30">
        <v>824</v>
      </c>
      <c r="F125">
        <f t="shared" si="4"/>
        <v>233.98678534374488</v>
      </c>
      <c r="G125">
        <f t="shared" si="5"/>
        <v>56.244198110631793</v>
      </c>
    </row>
    <row r="126" spans="1:8" x14ac:dyDescent="0.25">
      <c r="A126" t="s">
        <v>954</v>
      </c>
      <c r="B126" s="29" t="s">
        <v>756</v>
      </c>
      <c r="C126" s="30">
        <v>120979</v>
      </c>
      <c r="D126" s="30">
        <v>2811</v>
      </c>
      <c r="E126" s="30">
        <v>669</v>
      </c>
      <c r="F126">
        <f t="shared" si="4"/>
        <v>232.3543755527819</v>
      </c>
      <c r="G126">
        <f t="shared" si="5"/>
        <v>55.298853520032402</v>
      </c>
    </row>
    <row r="127" spans="1:8" x14ac:dyDescent="0.25">
      <c r="A127" t="s">
        <v>954</v>
      </c>
      <c r="B127" s="29" t="s">
        <v>815</v>
      </c>
      <c r="C127" s="30">
        <v>43601</v>
      </c>
      <c r="D127" s="30">
        <v>1009</v>
      </c>
      <c r="E127" s="30">
        <v>165</v>
      </c>
      <c r="F127">
        <f t="shared" si="4"/>
        <v>231.41671062590308</v>
      </c>
      <c r="G127">
        <f t="shared" si="5"/>
        <v>37.843168734662051</v>
      </c>
      <c r="H127">
        <v>1</v>
      </c>
    </row>
    <row r="128" spans="1:8" x14ac:dyDescent="0.25">
      <c r="A128" t="s">
        <v>954</v>
      </c>
      <c r="B128" s="29" t="s">
        <v>719</v>
      </c>
      <c r="C128" s="30">
        <v>335845</v>
      </c>
      <c r="D128" s="30">
        <v>7742</v>
      </c>
      <c r="E128" s="30">
        <v>1209</v>
      </c>
      <c r="F128">
        <f t="shared" si="4"/>
        <v>230.52300912623383</v>
      </c>
      <c r="G128">
        <f t="shared" si="5"/>
        <v>35.99874942309696</v>
      </c>
    </row>
    <row r="129" spans="1:8" x14ac:dyDescent="0.25">
      <c r="A129" t="s">
        <v>954</v>
      </c>
      <c r="B129" s="29" t="s">
        <v>844</v>
      </c>
      <c r="C129" s="30">
        <v>24406</v>
      </c>
      <c r="D129" s="30">
        <v>543</v>
      </c>
      <c r="E129" s="30">
        <v>95</v>
      </c>
      <c r="F129">
        <f t="shared" si="4"/>
        <v>222.48627386708188</v>
      </c>
      <c r="G129">
        <f t="shared" si="5"/>
        <v>38.924854543964599</v>
      </c>
    </row>
    <row r="130" spans="1:8" x14ac:dyDescent="0.25">
      <c r="A130" t="s">
        <v>954</v>
      </c>
      <c r="B130" s="29" t="s">
        <v>720</v>
      </c>
      <c r="C130" s="30">
        <v>150110</v>
      </c>
      <c r="D130" s="30">
        <v>2735</v>
      </c>
      <c r="E130" s="30">
        <v>1066</v>
      </c>
      <c r="F130">
        <f t="shared" si="4"/>
        <v>182.19972020518287</v>
      </c>
      <c r="G130">
        <f t="shared" si="5"/>
        <v>71.014589301179143</v>
      </c>
    </row>
    <row r="131" spans="1:8" x14ac:dyDescent="0.25">
      <c r="A131" t="s">
        <v>954</v>
      </c>
      <c r="B131" s="29" t="s">
        <v>812</v>
      </c>
      <c r="C131" s="30">
        <v>42036</v>
      </c>
      <c r="D131" s="30">
        <v>714</v>
      </c>
      <c r="E131" s="30">
        <v>194</v>
      </c>
      <c r="F131">
        <f t="shared" si="4"/>
        <v>169.85441050528121</v>
      </c>
      <c r="G131">
        <f t="shared" si="5"/>
        <v>46.150918260538589</v>
      </c>
    </row>
    <row r="132" spans="1:8" x14ac:dyDescent="0.25">
      <c r="A132" t="s">
        <v>954</v>
      </c>
      <c r="B132" s="29" t="s">
        <v>759</v>
      </c>
      <c r="C132" s="30">
        <v>199864</v>
      </c>
      <c r="D132" s="30">
        <v>3356</v>
      </c>
      <c r="E132" s="30">
        <v>624</v>
      </c>
      <c r="F132">
        <f t="shared" si="4"/>
        <v>167.91418164351759</v>
      </c>
      <c r="G132">
        <f t="shared" si="5"/>
        <v>31.221230436696956</v>
      </c>
    </row>
    <row r="133" spans="1:8" x14ac:dyDescent="0.25">
      <c r="A133" t="s">
        <v>954</v>
      </c>
      <c r="B133" s="29" t="s">
        <v>767</v>
      </c>
      <c r="C133" s="30">
        <v>227956</v>
      </c>
      <c r="D133" s="30">
        <v>3791</v>
      </c>
      <c r="E133" s="30">
        <v>606</v>
      </c>
      <c r="F133">
        <f t="shared" si="4"/>
        <v>166.30402358349855</v>
      </c>
      <c r="G133">
        <f t="shared" si="5"/>
        <v>26.584077629016129</v>
      </c>
    </row>
    <row r="134" spans="1:8" x14ac:dyDescent="0.25">
      <c r="A134" t="s">
        <v>954</v>
      </c>
      <c r="B134" s="29" t="s">
        <v>786</v>
      </c>
      <c r="C134" s="30">
        <v>324448</v>
      </c>
      <c r="D134" s="30">
        <v>5230</v>
      </c>
      <c r="E134" s="30">
        <v>443</v>
      </c>
      <c r="F134">
        <f t="shared" si="4"/>
        <v>161.19686359601536</v>
      </c>
      <c r="G134">
        <f t="shared" si="5"/>
        <v>13.653959956603215</v>
      </c>
    </row>
    <row r="135" spans="1:8" x14ac:dyDescent="0.25">
      <c r="A135" t="s">
        <v>954</v>
      </c>
      <c r="B135" s="29" t="s">
        <v>840</v>
      </c>
      <c r="C135" s="30">
        <v>57350</v>
      </c>
      <c r="D135" s="30">
        <v>923</v>
      </c>
      <c r="E135" s="30">
        <v>153</v>
      </c>
      <c r="F135">
        <f t="shared" si="4"/>
        <v>160.94158674803836</v>
      </c>
      <c r="G135">
        <f t="shared" si="5"/>
        <v>26.678291194420225</v>
      </c>
    </row>
    <row r="136" spans="1:8" x14ac:dyDescent="0.25">
      <c r="A136" t="s">
        <v>954</v>
      </c>
      <c r="B136" s="29" t="s">
        <v>785</v>
      </c>
      <c r="C136" s="30">
        <v>102068</v>
      </c>
      <c r="D136" s="30">
        <v>1628</v>
      </c>
      <c r="E136" s="30">
        <v>344</v>
      </c>
      <c r="F136">
        <f t="shared" si="4"/>
        <v>159.50150879805619</v>
      </c>
      <c r="G136">
        <f t="shared" si="5"/>
        <v>33.703021515068386</v>
      </c>
    </row>
    <row r="137" spans="1:8" x14ac:dyDescent="0.25">
      <c r="A137" t="s">
        <v>954</v>
      </c>
      <c r="B137" s="29" t="s">
        <v>723</v>
      </c>
      <c r="C137" s="30">
        <v>2421578</v>
      </c>
      <c r="D137" s="30">
        <v>33543</v>
      </c>
      <c r="E137" s="30">
        <v>4927</v>
      </c>
      <c r="F137">
        <f t="shared" si="4"/>
        <v>138.51711569893681</v>
      </c>
      <c r="G137">
        <f t="shared" si="5"/>
        <v>20.346237040475263</v>
      </c>
    </row>
    <row r="138" spans="1:8" x14ac:dyDescent="0.25">
      <c r="A138" t="s">
        <v>954</v>
      </c>
      <c r="B138" s="29" t="s">
        <v>803</v>
      </c>
      <c r="C138" s="30">
        <v>50122</v>
      </c>
      <c r="D138" s="30">
        <v>782</v>
      </c>
      <c r="E138" s="30">
        <v>97</v>
      </c>
      <c r="F138">
        <f t="shared" si="4"/>
        <v>156.01931287658113</v>
      </c>
      <c r="G138">
        <f t="shared" si="5"/>
        <v>19.352779218706356</v>
      </c>
    </row>
    <row r="139" spans="1:8" x14ac:dyDescent="0.25">
      <c r="A139" t="s">
        <v>954</v>
      </c>
      <c r="B139" s="29" t="s">
        <v>787</v>
      </c>
      <c r="C139" s="30">
        <v>188908</v>
      </c>
      <c r="D139" s="30">
        <v>2893</v>
      </c>
      <c r="E139" s="30">
        <v>378</v>
      </c>
      <c r="F139">
        <f t="shared" si="4"/>
        <v>153.14332902788661</v>
      </c>
      <c r="G139">
        <f t="shared" si="5"/>
        <v>20.009740190992439</v>
      </c>
    </row>
    <row r="140" spans="1:8" x14ac:dyDescent="0.25">
      <c r="A140" t="s">
        <v>954</v>
      </c>
      <c r="B140" s="29" t="s">
        <v>805</v>
      </c>
      <c r="C140" s="30">
        <v>80890</v>
      </c>
      <c r="D140" s="30">
        <v>1232</v>
      </c>
      <c r="E140" s="30">
        <v>241</v>
      </c>
      <c r="F140">
        <f t="shared" si="4"/>
        <v>152.30560019779946</v>
      </c>
      <c r="G140">
        <f t="shared" si="5"/>
        <v>29.793546791939672</v>
      </c>
    </row>
    <row r="141" spans="1:8" x14ac:dyDescent="0.25">
      <c r="A141" t="s">
        <v>954</v>
      </c>
      <c r="B141" s="29" t="s">
        <v>822</v>
      </c>
      <c r="C141" s="30">
        <v>79217</v>
      </c>
      <c r="D141" s="30">
        <v>1197</v>
      </c>
      <c r="E141" s="30">
        <v>146</v>
      </c>
      <c r="F141">
        <f t="shared" si="4"/>
        <v>151.10392971205675</v>
      </c>
      <c r="G141">
        <f t="shared" si="5"/>
        <v>18.430387416842343</v>
      </c>
    </row>
    <row r="142" spans="1:8" x14ac:dyDescent="0.25">
      <c r="A142" t="s">
        <v>954</v>
      </c>
      <c r="B142" s="29" t="s">
        <v>752</v>
      </c>
      <c r="C142" s="30">
        <v>293984</v>
      </c>
      <c r="D142" s="30">
        <v>4296</v>
      </c>
      <c r="E142" s="30">
        <v>689</v>
      </c>
      <c r="F142">
        <f t="shared" si="4"/>
        <v>146.13040165451181</v>
      </c>
      <c r="G142">
        <f t="shared" si="5"/>
        <v>23.436649613584414</v>
      </c>
    </row>
    <row r="143" spans="1:8" x14ac:dyDescent="0.25">
      <c r="A143" t="s">
        <v>954</v>
      </c>
      <c r="B143" s="29" t="s">
        <v>819</v>
      </c>
      <c r="C143" s="30">
        <v>50051</v>
      </c>
      <c r="D143" s="30">
        <v>725</v>
      </c>
      <c r="E143" s="30">
        <v>126</v>
      </c>
      <c r="F143">
        <f t="shared" si="4"/>
        <v>144.85225070428163</v>
      </c>
      <c r="G143">
        <f t="shared" si="5"/>
        <v>25.174322191364805</v>
      </c>
      <c r="H143">
        <v>2</v>
      </c>
    </row>
    <row r="144" spans="1:8" x14ac:dyDescent="0.25">
      <c r="A144" t="s">
        <v>954</v>
      </c>
      <c r="B144" s="29" t="s">
        <v>780</v>
      </c>
      <c r="C144" s="30">
        <v>355607</v>
      </c>
      <c r="D144" s="30">
        <v>5013</v>
      </c>
      <c r="E144" s="30">
        <v>340</v>
      </c>
      <c r="F144">
        <f t="shared" si="4"/>
        <v>140.97022837008271</v>
      </c>
      <c r="G144">
        <f t="shared" si="5"/>
        <v>9.561116625938185</v>
      </c>
      <c r="H144">
        <v>3</v>
      </c>
    </row>
    <row r="145" spans="1:7" x14ac:dyDescent="0.25">
      <c r="A145" t="s">
        <v>954</v>
      </c>
      <c r="B145" s="29" t="s">
        <v>703</v>
      </c>
      <c r="C145" s="30">
        <v>1094529</v>
      </c>
      <c r="D145" s="30">
        <v>14821</v>
      </c>
      <c r="E145" s="30">
        <v>2321</v>
      </c>
      <c r="F145">
        <f t="shared" si="4"/>
        <v>135.40984295528031</v>
      </c>
      <c r="G145">
        <f t="shared" si="5"/>
        <v>21.205468288186058</v>
      </c>
    </row>
    <row r="146" spans="1:7" x14ac:dyDescent="0.25">
      <c r="A146" t="s">
        <v>954</v>
      </c>
      <c r="B146" s="29" t="s">
        <v>711</v>
      </c>
      <c r="C146" s="30">
        <v>1239334</v>
      </c>
      <c r="D146" s="30">
        <v>14780</v>
      </c>
      <c r="E146" s="30">
        <v>2013</v>
      </c>
      <c r="F146">
        <f t="shared" si="4"/>
        <v>119.25760126003159</v>
      </c>
      <c r="G146">
        <f t="shared" si="5"/>
        <v>16.242594813020542</v>
      </c>
    </row>
    <row r="147" spans="1:7" x14ac:dyDescent="0.25">
      <c r="A147" t="s">
        <v>954</v>
      </c>
      <c r="B147" s="29" t="s">
        <v>774</v>
      </c>
      <c r="C147" s="30">
        <v>179215</v>
      </c>
      <c r="D147" s="30">
        <v>2419</v>
      </c>
      <c r="E147" s="30">
        <v>474</v>
      </c>
      <c r="F147">
        <f t="shared" si="4"/>
        <v>134.97754094244343</v>
      </c>
      <c r="G147">
        <f t="shared" si="5"/>
        <v>26.44867896102447</v>
      </c>
    </row>
    <row r="148" spans="1:7" x14ac:dyDescent="0.25">
      <c r="A148" t="s">
        <v>954</v>
      </c>
      <c r="B148" s="29" t="s">
        <v>792</v>
      </c>
      <c r="C148" s="30">
        <v>123022</v>
      </c>
      <c r="D148" s="30">
        <v>1657</v>
      </c>
      <c r="E148" s="30">
        <v>348</v>
      </c>
      <c r="F148">
        <f t="shared" si="4"/>
        <v>134.69135601762287</v>
      </c>
      <c r="G148">
        <f t="shared" si="5"/>
        <v>28.287623351920796</v>
      </c>
    </row>
    <row r="149" spans="1:7" x14ac:dyDescent="0.25">
      <c r="A149" t="s">
        <v>954</v>
      </c>
      <c r="B149" s="29" t="s">
        <v>701</v>
      </c>
      <c r="C149" s="30">
        <v>836802</v>
      </c>
      <c r="D149" s="30">
        <v>9076</v>
      </c>
      <c r="E149" s="30">
        <v>1726</v>
      </c>
      <c r="F149">
        <f t="shared" si="4"/>
        <v>108.46054383235222</v>
      </c>
      <c r="G149">
        <f t="shared" si="5"/>
        <v>20.626145731009249</v>
      </c>
    </row>
    <row r="150" spans="1:7" x14ac:dyDescent="0.25">
      <c r="A150" t="s">
        <v>954</v>
      </c>
      <c r="B150" s="29" t="s">
        <v>709</v>
      </c>
      <c r="C150" s="30">
        <v>2563343</v>
      </c>
      <c r="D150" s="30">
        <v>26135</v>
      </c>
      <c r="E150" s="30">
        <v>3984</v>
      </c>
      <c r="F150">
        <f t="shared" si="4"/>
        <v>101.95670263402127</v>
      </c>
      <c r="G150">
        <f t="shared" si="5"/>
        <v>15.5422040671108</v>
      </c>
    </row>
    <row r="151" spans="1:7" x14ac:dyDescent="0.25">
      <c r="A151" t="s">
        <v>954</v>
      </c>
      <c r="B151" s="29" t="s">
        <v>797</v>
      </c>
      <c r="C151" s="30">
        <v>258000</v>
      </c>
      <c r="D151" s="30">
        <v>3056</v>
      </c>
      <c r="E151" s="30">
        <v>469</v>
      </c>
      <c r="F151">
        <f t="shared" si="4"/>
        <v>118.44961240310077</v>
      </c>
      <c r="G151">
        <f t="shared" si="5"/>
        <v>18.178294573643409</v>
      </c>
    </row>
    <row r="152" spans="1:7" x14ac:dyDescent="0.25">
      <c r="A152" t="s">
        <v>954</v>
      </c>
      <c r="B152" s="29" t="s">
        <v>708</v>
      </c>
      <c r="C152" s="30">
        <v>1010970</v>
      </c>
      <c r="D152" s="30">
        <v>9945</v>
      </c>
      <c r="E152" s="30">
        <v>1624</v>
      </c>
      <c r="F152">
        <f t="shared" si="4"/>
        <v>98.370871539214804</v>
      </c>
      <c r="G152">
        <f t="shared" si="5"/>
        <v>16.063780329782286</v>
      </c>
    </row>
    <row r="153" spans="1:7" x14ac:dyDescent="0.25">
      <c r="A153" t="s">
        <v>954</v>
      </c>
      <c r="B153" s="29" t="s">
        <v>894</v>
      </c>
      <c r="C153" s="30">
        <v>22919</v>
      </c>
      <c r="D153" s="30">
        <v>268</v>
      </c>
      <c r="E153" s="30">
        <v>38</v>
      </c>
      <c r="F153">
        <f t="shared" si="4"/>
        <v>116.93354858414415</v>
      </c>
      <c r="G153">
        <f t="shared" si="5"/>
        <v>16.580130023124919</v>
      </c>
    </row>
    <row r="154" spans="1:7" x14ac:dyDescent="0.25">
      <c r="A154" t="s">
        <v>954</v>
      </c>
      <c r="B154" s="29" t="s">
        <v>715</v>
      </c>
      <c r="C154" s="30">
        <v>2241972</v>
      </c>
      <c r="D154" s="30">
        <v>21630</v>
      </c>
      <c r="E154" s="30">
        <v>3308</v>
      </c>
      <c r="F154">
        <f t="shared" ref="F154:F185" si="6">(D154/C154)*10000</f>
        <v>96.477565286274753</v>
      </c>
      <c r="G154">
        <f t="shared" ref="G154:G185" si="7">(E154/C154)*10000</f>
        <v>14.754867589782565</v>
      </c>
    </row>
    <row r="155" spans="1:7" x14ac:dyDescent="0.25">
      <c r="A155" t="s">
        <v>954</v>
      </c>
      <c r="B155" s="29" t="s">
        <v>704</v>
      </c>
      <c r="C155" s="30">
        <v>2045647</v>
      </c>
      <c r="D155" s="30">
        <v>19078</v>
      </c>
      <c r="E155" s="30">
        <v>3067</v>
      </c>
      <c r="F155">
        <f t="shared" si="6"/>
        <v>93.261447356264298</v>
      </c>
      <c r="G155">
        <f t="shared" si="7"/>
        <v>14.992811565240729</v>
      </c>
    </row>
    <row r="156" spans="1:7" x14ac:dyDescent="0.25">
      <c r="A156" t="s">
        <v>954</v>
      </c>
      <c r="B156" s="29" t="s">
        <v>801</v>
      </c>
      <c r="C156" s="30">
        <v>74140</v>
      </c>
      <c r="D156" s="30">
        <v>796</v>
      </c>
      <c r="E156" s="30">
        <v>278</v>
      </c>
      <c r="F156">
        <f t="shared" si="6"/>
        <v>107.36444564337739</v>
      </c>
      <c r="G156">
        <f t="shared" si="7"/>
        <v>37.496628001079038</v>
      </c>
    </row>
    <row r="157" spans="1:7" x14ac:dyDescent="0.25">
      <c r="A157" t="s">
        <v>954</v>
      </c>
      <c r="B157" s="29" t="s">
        <v>699</v>
      </c>
      <c r="C157" s="30">
        <v>1626232</v>
      </c>
      <c r="D157" s="30">
        <v>13600</v>
      </c>
      <c r="E157" s="30">
        <v>2794</v>
      </c>
      <c r="F157">
        <f t="shared" si="6"/>
        <v>83.628904117001753</v>
      </c>
      <c r="G157">
        <f t="shared" si="7"/>
        <v>17.18082044874286</v>
      </c>
    </row>
    <row r="158" spans="1:7" x14ac:dyDescent="0.25">
      <c r="A158" t="s">
        <v>954</v>
      </c>
      <c r="B158" s="29" t="s">
        <v>697</v>
      </c>
      <c r="C158" s="30">
        <v>1778005</v>
      </c>
      <c r="D158" s="30">
        <v>14110</v>
      </c>
      <c r="E158" s="30">
        <v>2656</v>
      </c>
      <c r="F158">
        <f t="shared" si="6"/>
        <v>79.358606978045614</v>
      </c>
      <c r="G158">
        <f t="shared" si="7"/>
        <v>14.938090725279174</v>
      </c>
    </row>
    <row r="159" spans="1:7" x14ac:dyDescent="0.25">
      <c r="A159" t="s">
        <v>954</v>
      </c>
      <c r="B159" s="29" t="s">
        <v>833</v>
      </c>
      <c r="C159" s="30">
        <v>60323</v>
      </c>
      <c r="D159" s="30">
        <v>608</v>
      </c>
      <c r="E159" s="30">
        <v>103</v>
      </c>
      <c r="F159">
        <f t="shared" si="6"/>
        <v>100.7907431659566</v>
      </c>
      <c r="G159">
        <f t="shared" si="7"/>
        <v>17.074747608706463</v>
      </c>
    </row>
    <row r="160" spans="1:7" x14ac:dyDescent="0.25">
      <c r="A160" t="s">
        <v>954</v>
      </c>
      <c r="B160" s="29" t="s">
        <v>817</v>
      </c>
      <c r="C160" s="30">
        <v>192435</v>
      </c>
      <c r="D160" s="30">
        <v>1939</v>
      </c>
      <c r="E160" s="30">
        <v>216</v>
      </c>
      <c r="F160">
        <f t="shared" si="6"/>
        <v>100.76129602203341</v>
      </c>
      <c r="G160">
        <f t="shared" si="7"/>
        <v>11.224569335100165</v>
      </c>
    </row>
    <row r="161" spans="1:7" x14ac:dyDescent="0.25">
      <c r="A161" t="s">
        <v>954</v>
      </c>
      <c r="B161" s="29" t="s">
        <v>764</v>
      </c>
      <c r="C161" s="30">
        <v>337264</v>
      </c>
      <c r="D161" s="30">
        <v>3391</v>
      </c>
      <c r="E161" s="30">
        <v>629</v>
      </c>
      <c r="F161">
        <f t="shared" si="6"/>
        <v>100.54438066321931</v>
      </c>
      <c r="G161">
        <f t="shared" si="7"/>
        <v>18.650078276958112</v>
      </c>
    </row>
    <row r="162" spans="1:7" x14ac:dyDescent="0.25">
      <c r="A162" t="s">
        <v>954</v>
      </c>
      <c r="B162" s="29" t="s">
        <v>717</v>
      </c>
      <c r="C162" s="30">
        <v>1223383</v>
      </c>
      <c r="D162" s="30">
        <v>9649</v>
      </c>
      <c r="E162" s="30">
        <v>1698</v>
      </c>
      <c r="F162">
        <f t="shared" si="6"/>
        <v>78.871457262361815</v>
      </c>
      <c r="G162">
        <f t="shared" si="7"/>
        <v>13.879545489842512</v>
      </c>
    </row>
    <row r="163" spans="1:7" x14ac:dyDescent="0.25">
      <c r="A163" t="s">
        <v>954</v>
      </c>
      <c r="B163" s="29" t="s">
        <v>743</v>
      </c>
      <c r="C163" s="30">
        <v>2576412</v>
      </c>
      <c r="D163" s="30">
        <v>19245</v>
      </c>
      <c r="E163" s="30">
        <v>3016</v>
      </c>
      <c r="F163">
        <f t="shared" si="6"/>
        <v>74.696904066585617</v>
      </c>
      <c r="G163">
        <f t="shared" si="7"/>
        <v>11.706202268891776</v>
      </c>
    </row>
    <row r="164" spans="1:7" x14ac:dyDescent="0.25">
      <c r="A164" t="s">
        <v>954</v>
      </c>
      <c r="B164" s="29" t="s">
        <v>718</v>
      </c>
      <c r="C164" s="30">
        <v>2559666</v>
      </c>
      <c r="D164" s="30">
        <v>17656</v>
      </c>
      <c r="E164" s="30">
        <v>3435</v>
      </c>
      <c r="F164">
        <f t="shared" si="6"/>
        <v>68.977749440747345</v>
      </c>
      <c r="G164">
        <f t="shared" si="7"/>
        <v>13.41971960404209</v>
      </c>
    </row>
    <row r="165" spans="1:7" x14ac:dyDescent="0.25">
      <c r="A165" t="s">
        <v>954</v>
      </c>
      <c r="B165" s="29" t="s">
        <v>758</v>
      </c>
      <c r="C165" s="30">
        <v>319287</v>
      </c>
      <c r="D165" s="30">
        <v>3121</v>
      </c>
      <c r="E165" s="30">
        <v>707</v>
      </c>
      <c r="F165">
        <f t="shared" si="6"/>
        <v>97.749047095559789</v>
      </c>
      <c r="G165">
        <f t="shared" si="7"/>
        <v>22.143087566985187</v>
      </c>
    </row>
    <row r="166" spans="1:7" x14ac:dyDescent="0.25">
      <c r="A166" t="s">
        <v>954</v>
      </c>
      <c r="B166" s="29" t="s">
        <v>733</v>
      </c>
      <c r="C166" s="30">
        <v>1619025</v>
      </c>
      <c r="D166" s="30">
        <v>9850</v>
      </c>
      <c r="E166" s="30">
        <v>865</v>
      </c>
      <c r="F166">
        <f t="shared" si="6"/>
        <v>60.839085251926313</v>
      </c>
      <c r="G166">
        <f t="shared" si="7"/>
        <v>5.342721699788453</v>
      </c>
    </row>
    <row r="167" spans="1:7" x14ac:dyDescent="0.25">
      <c r="A167" t="s">
        <v>954</v>
      </c>
      <c r="B167" s="29" t="s">
        <v>816</v>
      </c>
      <c r="C167" s="30">
        <v>104560</v>
      </c>
      <c r="D167" s="30">
        <v>1001</v>
      </c>
      <c r="E167" s="30">
        <v>74</v>
      </c>
      <c r="F167">
        <f t="shared" si="6"/>
        <v>95.734506503443001</v>
      </c>
      <c r="G167">
        <f t="shared" si="7"/>
        <v>7.0772762050497322</v>
      </c>
    </row>
    <row r="168" spans="1:7" x14ac:dyDescent="0.25">
      <c r="A168" t="s">
        <v>954</v>
      </c>
      <c r="B168" s="29" t="s">
        <v>738</v>
      </c>
      <c r="C168" s="30">
        <v>1211011</v>
      </c>
      <c r="D168" s="30">
        <v>6884</v>
      </c>
      <c r="E168" s="30">
        <v>1196</v>
      </c>
      <c r="F168">
        <f t="shared" si="6"/>
        <v>56.845065816908352</v>
      </c>
      <c r="G168">
        <f t="shared" si="7"/>
        <v>9.8760457171735005</v>
      </c>
    </row>
    <row r="169" spans="1:7" x14ac:dyDescent="0.25">
      <c r="A169" t="s">
        <v>954</v>
      </c>
      <c r="B169" s="29" t="s">
        <v>722</v>
      </c>
      <c r="C169" s="30">
        <v>4120166</v>
      </c>
      <c r="D169" s="30">
        <v>23210</v>
      </c>
      <c r="E169" s="30">
        <v>4207</v>
      </c>
      <c r="F169">
        <f t="shared" si="6"/>
        <v>56.332681741463816</v>
      </c>
      <c r="G169">
        <f t="shared" si="7"/>
        <v>10.210753644391998</v>
      </c>
    </row>
    <row r="170" spans="1:7" x14ac:dyDescent="0.25">
      <c r="A170" t="s">
        <v>954</v>
      </c>
      <c r="B170" s="29" t="s">
        <v>846</v>
      </c>
      <c r="C170" s="30">
        <v>82343</v>
      </c>
      <c r="D170" s="30">
        <v>766</v>
      </c>
      <c r="E170" s="30">
        <v>99</v>
      </c>
      <c r="F170">
        <f t="shared" si="6"/>
        <v>93.025515222909064</v>
      </c>
      <c r="G170">
        <f t="shared" si="7"/>
        <v>12.022879904788507</v>
      </c>
    </row>
    <row r="171" spans="1:7" x14ac:dyDescent="0.25">
      <c r="A171" t="s">
        <v>954</v>
      </c>
      <c r="B171" s="29" t="s">
        <v>700</v>
      </c>
      <c r="C171" s="30">
        <v>5456991</v>
      </c>
      <c r="D171" s="30">
        <v>28476</v>
      </c>
      <c r="E171" s="30">
        <v>5239</v>
      </c>
      <c r="F171">
        <f t="shared" si="6"/>
        <v>52.182603929528192</v>
      </c>
      <c r="G171">
        <f t="shared" si="7"/>
        <v>9.6005289361847961</v>
      </c>
    </row>
    <row r="172" spans="1:7" x14ac:dyDescent="0.25">
      <c r="A172" t="s">
        <v>954</v>
      </c>
      <c r="B172" s="29" t="s">
        <v>804</v>
      </c>
      <c r="C172" s="30">
        <v>344504</v>
      </c>
      <c r="D172" s="30">
        <v>3025</v>
      </c>
      <c r="E172" s="30">
        <v>642</v>
      </c>
      <c r="F172">
        <f t="shared" si="6"/>
        <v>87.807398462717416</v>
      </c>
      <c r="G172">
        <f t="shared" si="7"/>
        <v>18.635487541508951</v>
      </c>
    </row>
    <row r="173" spans="1:7" x14ac:dyDescent="0.25">
      <c r="A173" t="s">
        <v>954</v>
      </c>
      <c r="B173" s="29" t="s">
        <v>870</v>
      </c>
      <c r="C173" s="30">
        <v>39382</v>
      </c>
      <c r="D173" s="30">
        <v>343</v>
      </c>
      <c r="E173" s="30">
        <v>52</v>
      </c>
      <c r="F173">
        <f t="shared" si="6"/>
        <v>87.095627444009949</v>
      </c>
      <c r="G173">
        <f t="shared" si="7"/>
        <v>13.204001828246406</v>
      </c>
    </row>
    <row r="174" spans="1:7" x14ac:dyDescent="0.25">
      <c r="A174" t="s">
        <v>954</v>
      </c>
      <c r="B174" s="29" t="s">
        <v>818</v>
      </c>
      <c r="C174" s="30">
        <v>172187</v>
      </c>
      <c r="D174" s="30">
        <v>1469</v>
      </c>
      <c r="E174" s="30">
        <v>249</v>
      </c>
      <c r="F174">
        <f t="shared" si="6"/>
        <v>85.31422232805032</v>
      </c>
      <c r="G174">
        <f t="shared" si="7"/>
        <v>14.461022028376126</v>
      </c>
    </row>
    <row r="175" spans="1:7" x14ac:dyDescent="0.25">
      <c r="A175" t="s">
        <v>954</v>
      </c>
      <c r="B175" s="29" t="s">
        <v>734</v>
      </c>
      <c r="C175" s="30">
        <v>978967</v>
      </c>
      <c r="D175" s="30">
        <v>4945</v>
      </c>
      <c r="E175" s="30">
        <v>1063</v>
      </c>
      <c r="F175">
        <f t="shared" si="6"/>
        <v>50.512427895935211</v>
      </c>
      <c r="G175">
        <f t="shared" si="7"/>
        <v>10.858384399065546</v>
      </c>
    </row>
    <row r="176" spans="1:7" x14ac:dyDescent="0.25">
      <c r="A176" t="s">
        <v>954</v>
      </c>
      <c r="B176" s="29" t="s">
        <v>807</v>
      </c>
      <c r="C176" s="30">
        <v>318802</v>
      </c>
      <c r="D176" s="30">
        <v>2611</v>
      </c>
      <c r="E176" s="30">
        <v>543</v>
      </c>
      <c r="F176">
        <f t="shared" si="6"/>
        <v>81.900364489557788</v>
      </c>
      <c r="G176">
        <f t="shared" si="7"/>
        <v>17.032515479827605</v>
      </c>
    </row>
    <row r="177" spans="1:7" x14ac:dyDescent="0.25">
      <c r="A177" t="s">
        <v>954</v>
      </c>
      <c r="B177" s="29" t="s">
        <v>897</v>
      </c>
      <c r="C177" s="30">
        <v>99886</v>
      </c>
      <c r="D177" s="30">
        <v>793</v>
      </c>
      <c r="E177" s="30">
        <v>50</v>
      </c>
      <c r="F177">
        <f t="shared" si="6"/>
        <v>79.390505175900515</v>
      </c>
      <c r="G177">
        <f t="shared" si="7"/>
        <v>5.0057065054161738</v>
      </c>
    </row>
    <row r="178" spans="1:7" x14ac:dyDescent="0.25">
      <c r="A178" t="s">
        <v>954</v>
      </c>
      <c r="B178" s="29" t="s">
        <v>716</v>
      </c>
      <c r="C178" s="30">
        <v>8123112</v>
      </c>
      <c r="D178" s="30">
        <v>40210</v>
      </c>
      <c r="E178" s="30">
        <v>7566</v>
      </c>
      <c r="F178">
        <f t="shared" si="6"/>
        <v>49.500733216530811</v>
      </c>
      <c r="G178">
        <f t="shared" si="7"/>
        <v>9.3141643251995045</v>
      </c>
    </row>
    <row r="179" spans="1:7" x14ac:dyDescent="0.25">
      <c r="A179" t="s">
        <v>954</v>
      </c>
      <c r="B179" s="29" t="s">
        <v>766</v>
      </c>
      <c r="C179" s="30">
        <v>907677</v>
      </c>
      <c r="D179" s="30">
        <v>4116</v>
      </c>
      <c r="E179" s="30">
        <v>734</v>
      </c>
      <c r="F179">
        <f t="shared" si="6"/>
        <v>45.346527454149431</v>
      </c>
      <c r="G179">
        <f t="shared" si="7"/>
        <v>8.0865770532909842</v>
      </c>
    </row>
    <row r="180" spans="1:7" x14ac:dyDescent="0.25">
      <c r="A180" t="s">
        <v>954</v>
      </c>
      <c r="B180" s="29" t="s">
        <v>814</v>
      </c>
      <c r="C180" s="30">
        <v>106652</v>
      </c>
      <c r="D180" s="30">
        <v>825</v>
      </c>
      <c r="E180" s="30">
        <v>293</v>
      </c>
      <c r="F180">
        <f t="shared" si="6"/>
        <v>77.354386228106364</v>
      </c>
      <c r="G180">
        <f t="shared" si="7"/>
        <v>27.472527472527474</v>
      </c>
    </row>
    <row r="181" spans="1:7" x14ac:dyDescent="0.25">
      <c r="A181" t="s">
        <v>954</v>
      </c>
      <c r="B181" s="29" t="s">
        <v>745</v>
      </c>
      <c r="C181" s="30">
        <v>262866</v>
      </c>
      <c r="D181" s="30">
        <v>2030</v>
      </c>
      <c r="E181" s="30">
        <v>821</v>
      </c>
      <c r="F181">
        <f t="shared" si="6"/>
        <v>77.225658700630746</v>
      </c>
      <c r="G181">
        <f t="shared" si="7"/>
        <v>31.232643247890561</v>
      </c>
    </row>
    <row r="182" spans="1:7" x14ac:dyDescent="0.25">
      <c r="A182" t="s">
        <v>954</v>
      </c>
      <c r="B182" s="29" t="s">
        <v>823</v>
      </c>
      <c r="C182" s="30">
        <v>91540</v>
      </c>
      <c r="D182" s="30">
        <v>705</v>
      </c>
      <c r="E182" s="30">
        <v>153</v>
      </c>
      <c r="F182">
        <f t="shared" si="6"/>
        <v>77.015512344330347</v>
      </c>
      <c r="G182">
        <f t="shared" si="7"/>
        <v>16.714004806641906</v>
      </c>
    </row>
    <row r="183" spans="1:7" x14ac:dyDescent="0.25">
      <c r="A183" t="s">
        <v>954</v>
      </c>
      <c r="B183" s="29" t="s">
        <v>834</v>
      </c>
      <c r="C183" s="30">
        <v>229609</v>
      </c>
      <c r="D183" s="30">
        <v>1739</v>
      </c>
      <c r="E183" s="30">
        <v>188</v>
      </c>
      <c r="F183">
        <f t="shared" si="6"/>
        <v>75.737449316011137</v>
      </c>
      <c r="G183">
        <f t="shared" si="7"/>
        <v>8.1878323584876895</v>
      </c>
    </row>
    <row r="184" spans="1:7" x14ac:dyDescent="0.25">
      <c r="A184" t="s">
        <v>954</v>
      </c>
      <c r="B184" s="29" t="s">
        <v>739</v>
      </c>
      <c r="C184" s="30">
        <v>923418</v>
      </c>
      <c r="D184" s="30">
        <v>4159</v>
      </c>
      <c r="E184" s="30">
        <v>1052</v>
      </c>
      <c r="F184">
        <f t="shared" si="6"/>
        <v>45.039191352128725</v>
      </c>
      <c r="G184">
        <f t="shared" si="7"/>
        <v>11.392457153748357</v>
      </c>
    </row>
    <row r="185" spans="1:7" x14ac:dyDescent="0.25">
      <c r="A185" t="s">
        <v>954</v>
      </c>
      <c r="B185" s="29" t="s">
        <v>826</v>
      </c>
      <c r="C185" s="30">
        <v>294127</v>
      </c>
      <c r="D185" s="30">
        <v>2105</v>
      </c>
      <c r="E185" s="30">
        <v>343</v>
      </c>
      <c r="F185">
        <f t="shared" si="6"/>
        <v>71.567724146372143</v>
      </c>
      <c r="G185">
        <f t="shared" si="7"/>
        <v>11.661629160192705</v>
      </c>
    </row>
    <row r="186" spans="1:7" x14ac:dyDescent="0.25">
      <c r="A186" t="s">
        <v>954</v>
      </c>
      <c r="B186" s="29" t="s">
        <v>712</v>
      </c>
      <c r="C186" s="30">
        <v>1080271</v>
      </c>
      <c r="D186" s="30">
        <v>4064</v>
      </c>
      <c r="E186" s="30">
        <v>1530</v>
      </c>
      <c r="F186">
        <f t="shared" ref="F186:F217" si="8">(D186/C186)*10000</f>
        <v>37.620189748683437</v>
      </c>
      <c r="G186">
        <f t="shared" ref="G186:G217" si="9">(E186/C186)*10000</f>
        <v>14.163112774479735</v>
      </c>
    </row>
    <row r="187" spans="1:7" x14ac:dyDescent="0.25">
      <c r="A187" t="s">
        <v>954</v>
      </c>
      <c r="B187" s="29" t="s">
        <v>820</v>
      </c>
      <c r="C187" s="30">
        <v>318528</v>
      </c>
      <c r="D187" s="30">
        <v>2193</v>
      </c>
      <c r="E187" s="30">
        <v>249</v>
      </c>
      <c r="F187">
        <f t="shared" si="8"/>
        <v>68.847950572634119</v>
      </c>
      <c r="G187">
        <f t="shared" si="9"/>
        <v>7.817209162145871</v>
      </c>
    </row>
    <row r="188" spans="1:7" x14ac:dyDescent="0.25">
      <c r="A188" t="s">
        <v>954</v>
      </c>
      <c r="B188" s="29" t="s">
        <v>746</v>
      </c>
      <c r="C188" s="30">
        <v>2122149</v>
      </c>
      <c r="D188" s="30">
        <v>7787</v>
      </c>
      <c r="E188" s="30">
        <v>1419</v>
      </c>
      <c r="F188">
        <f t="shared" si="8"/>
        <v>36.693936193924181</v>
      </c>
      <c r="G188">
        <f t="shared" si="9"/>
        <v>6.6866181403850531</v>
      </c>
    </row>
    <row r="189" spans="1:7" x14ac:dyDescent="0.25">
      <c r="A189" t="s">
        <v>954</v>
      </c>
      <c r="B189" s="29" t="s">
        <v>861</v>
      </c>
      <c r="C189" s="30">
        <v>51459</v>
      </c>
      <c r="D189" s="30">
        <v>344</v>
      </c>
      <c r="E189" s="30">
        <v>58</v>
      </c>
      <c r="F189">
        <f t="shared" si="8"/>
        <v>66.849336364873011</v>
      </c>
      <c r="G189">
        <f t="shared" si="9"/>
        <v>11.271109038263473</v>
      </c>
    </row>
    <row r="190" spans="1:7" x14ac:dyDescent="0.25">
      <c r="A190" t="s">
        <v>954</v>
      </c>
      <c r="B190" s="29" t="s">
        <v>890</v>
      </c>
      <c r="C190" s="30">
        <v>44177</v>
      </c>
      <c r="D190" s="30">
        <v>295</v>
      </c>
      <c r="E190" s="30">
        <v>57</v>
      </c>
      <c r="F190">
        <f t="shared" si="8"/>
        <v>66.776829571949207</v>
      </c>
      <c r="G190">
        <f t="shared" si="9"/>
        <v>12.902641646105439</v>
      </c>
    </row>
    <row r="191" spans="1:7" x14ac:dyDescent="0.25">
      <c r="A191" t="s">
        <v>954</v>
      </c>
      <c r="B191" s="29" t="s">
        <v>854</v>
      </c>
      <c r="C191" s="30">
        <v>63657</v>
      </c>
      <c r="D191" s="30">
        <v>413</v>
      </c>
      <c r="E191" s="30">
        <v>80</v>
      </c>
      <c r="F191">
        <f t="shared" si="8"/>
        <v>64.878960679893808</v>
      </c>
      <c r="G191">
        <f t="shared" si="9"/>
        <v>12.567353158332942</v>
      </c>
    </row>
    <row r="192" spans="1:7" x14ac:dyDescent="0.25">
      <c r="A192" t="s">
        <v>954</v>
      </c>
      <c r="B192" s="29" t="s">
        <v>742</v>
      </c>
      <c r="C192" s="30">
        <v>2954801</v>
      </c>
      <c r="D192" s="30">
        <v>10530</v>
      </c>
      <c r="E192" s="30">
        <v>1707</v>
      </c>
      <c r="F192">
        <f t="shared" si="8"/>
        <v>35.636917680750756</v>
      </c>
      <c r="G192">
        <f t="shared" si="9"/>
        <v>5.7770387921217035</v>
      </c>
    </row>
    <row r="193" spans="1:7" x14ac:dyDescent="0.25">
      <c r="A193" t="s">
        <v>954</v>
      </c>
      <c r="B193" s="29" t="s">
        <v>744</v>
      </c>
      <c r="C193" s="30">
        <v>1118924</v>
      </c>
      <c r="D193" s="30">
        <v>3633</v>
      </c>
      <c r="E193" s="30">
        <v>993</v>
      </c>
      <c r="F193">
        <f t="shared" si="8"/>
        <v>32.468693137335514</v>
      </c>
      <c r="G193">
        <f t="shared" si="9"/>
        <v>8.8745973810553718</v>
      </c>
    </row>
    <row r="194" spans="1:7" x14ac:dyDescent="0.25">
      <c r="A194" t="s">
        <v>954</v>
      </c>
      <c r="B194" s="29" t="s">
        <v>777</v>
      </c>
      <c r="C194" s="30">
        <v>991947</v>
      </c>
      <c r="D194" s="30">
        <v>3094</v>
      </c>
      <c r="E194" s="30">
        <v>417</v>
      </c>
      <c r="F194">
        <f t="shared" si="8"/>
        <v>31.191182593424852</v>
      </c>
      <c r="G194">
        <f t="shared" si="9"/>
        <v>4.2038536333090377</v>
      </c>
    </row>
    <row r="195" spans="1:7" x14ac:dyDescent="0.25">
      <c r="A195" t="s">
        <v>954</v>
      </c>
      <c r="B195" s="29" t="s">
        <v>876</v>
      </c>
      <c r="C195" s="30">
        <v>51662</v>
      </c>
      <c r="D195" s="30">
        <v>312</v>
      </c>
      <c r="E195" s="30">
        <v>45</v>
      </c>
      <c r="F195">
        <f t="shared" si="8"/>
        <v>60.392551585304474</v>
      </c>
      <c r="G195">
        <f t="shared" si="9"/>
        <v>8.710464170957378</v>
      </c>
    </row>
    <row r="196" spans="1:7" x14ac:dyDescent="0.25">
      <c r="A196" t="s">
        <v>954</v>
      </c>
      <c r="B196" s="29" t="s">
        <v>760</v>
      </c>
      <c r="C196" s="30">
        <v>231599</v>
      </c>
      <c r="D196" s="30">
        <v>1397</v>
      </c>
      <c r="E196" s="30">
        <v>613</v>
      </c>
      <c r="F196">
        <f t="shared" si="8"/>
        <v>60.319776855685909</v>
      </c>
      <c r="G196">
        <f t="shared" si="9"/>
        <v>26.468162643189306</v>
      </c>
    </row>
    <row r="197" spans="1:7" x14ac:dyDescent="0.25">
      <c r="A197" t="s">
        <v>954</v>
      </c>
      <c r="B197" s="29" t="s">
        <v>838</v>
      </c>
      <c r="C197" s="30">
        <v>109624</v>
      </c>
      <c r="D197" s="30">
        <v>646</v>
      </c>
      <c r="E197" s="30">
        <v>106</v>
      </c>
      <c r="F197">
        <f t="shared" si="8"/>
        <v>58.928701744143623</v>
      </c>
      <c r="G197">
        <f t="shared" si="9"/>
        <v>9.6694154564693857</v>
      </c>
    </row>
    <row r="198" spans="1:7" x14ac:dyDescent="0.25">
      <c r="A198" t="s">
        <v>954</v>
      </c>
      <c r="B198" s="29" t="s">
        <v>753</v>
      </c>
      <c r="C198" s="30">
        <v>284984</v>
      </c>
      <c r="D198" s="30">
        <v>1665</v>
      </c>
      <c r="E198" s="30">
        <v>713</v>
      </c>
      <c r="F198">
        <f t="shared" si="8"/>
        <v>58.424332594110545</v>
      </c>
      <c r="G198">
        <f t="shared" si="9"/>
        <v>25.018948432192683</v>
      </c>
    </row>
    <row r="199" spans="1:7" x14ac:dyDescent="0.25">
      <c r="A199" t="s">
        <v>954</v>
      </c>
      <c r="B199" s="29" t="s">
        <v>754</v>
      </c>
      <c r="C199" s="30">
        <v>1709983</v>
      </c>
      <c r="D199" s="30">
        <v>4271</v>
      </c>
      <c r="E199" s="30">
        <v>880</v>
      </c>
      <c r="F199">
        <f t="shared" si="8"/>
        <v>24.976856495064574</v>
      </c>
      <c r="G199">
        <f t="shared" si="9"/>
        <v>5.1462499919589844</v>
      </c>
    </row>
    <row r="200" spans="1:7" x14ac:dyDescent="0.25">
      <c r="A200" t="s">
        <v>954</v>
      </c>
      <c r="B200" s="29" t="s">
        <v>796</v>
      </c>
      <c r="C200" s="30">
        <v>856951</v>
      </c>
      <c r="D200" s="30">
        <v>1462</v>
      </c>
      <c r="E200" s="30">
        <v>236</v>
      </c>
      <c r="F200">
        <f t="shared" si="8"/>
        <v>17.060485371975762</v>
      </c>
      <c r="G200">
        <f t="shared" si="9"/>
        <v>2.7539497590877424</v>
      </c>
    </row>
    <row r="201" spans="1:7" x14ac:dyDescent="0.25">
      <c r="A201" t="s">
        <v>954</v>
      </c>
      <c r="B201" s="29" t="s">
        <v>821</v>
      </c>
      <c r="C201" s="30">
        <v>988186</v>
      </c>
      <c r="D201" s="30">
        <v>1515</v>
      </c>
      <c r="E201" s="30">
        <v>266</v>
      </c>
      <c r="F201">
        <f t="shared" si="8"/>
        <v>15.331121873817276</v>
      </c>
      <c r="G201">
        <f t="shared" si="9"/>
        <v>2.6918009362609872</v>
      </c>
    </row>
    <row r="202" spans="1:7" x14ac:dyDescent="0.25">
      <c r="A202" t="s">
        <v>954</v>
      </c>
      <c r="B202" s="29" t="s">
        <v>839</v>
      </c>
      <c r="C202" s="30">
        <v>923782</v>
      </c>
      <c r="D202" s="30">
        <v>399</v>
      </c>
      <c r="E202" s="30">
        <v>117</v>
      </c>
      <c r="F202">
        <f t="shared" si="8"/>
        <v>4.31920085041709</v>
      </c>
      <c r="G202">
        <f t="shared" si="9"/>
        <v>1.2665325801974925</v>
      </c>
    </row>
    <row r="203" spans="1:7" x14ac:dyDescent="0.25">
      <c r="A203" t="s">
        <v>954</v>
      </c>
      <c r="B203" s="29" t="s">
        <v>790</v>
      </c>
      <c r="C203" s="30">
        <v>825174</v>
      </c>
      <c r="D203" s="30">
        <v>2736</v>
      </c>
      <c r="E203" s="30">
        <v>520</v>
      </c>
      <c r="F203">
        <f t="shared" si="8"/>
        <v>33.156643326134855</v>
      </c>
      <c r="G203">
        <f t="shared" si="9"/>
        <v>6.3017012169554549</v>
      </c>
    </row>
    <row r="204" spans="1:7" x14ac:dyDescent="0.25">
      <c r="A204" t="s">
        <v>954</v>
      </c>
      <c r="B204" s="29" t="s">
        <v>828</v>
      </c>
      <c r="C204" s="30">
        <v>824659</v>
      </c>
      <c r="D204" s="30">
        <v>1104</v>
      </c>
      <c r="E204" s="30">
        <v>129</v>
      </c>
      <c r="F204">
        <f t="shared" si="8"/>
        <v>13.387351620487983</v>
      </c>
      <c r="G204">
        <f t="shared" si="9"/>
        <v>1.5642829339157156</v>
      </c>
    </row>
    <row r="205" spans="1:7" x14ac:dyDescent="0.25">
      <c r="A205" t="s">
        <v>954</v>
      </c>
      <c r="B205" s="29" t="s">
        <v>779</v>
      </c>
      <c r="C205" s="30">
        <v>275443</v>
      </c>
      <c r="D205" s="30">
        <v>1491</v>
      </c>
      <c r="E205" s="30">
        <v>456</v>
      </c>
      <c r="F205">
        <f t="shared" si="8"/>
        <v>54.130981727616962</v>
      </c>
      <c r="G205">
        <f t="shared" si="9"/>
        <v>16.555149341243016</v>
      </c>
    </row>
    <row r="206" spans="1:7" x14ac:dyDescent="0.25">
      <c r="A206" t="s">
        <v>954</v>
      </c>
      <c r="B206" s="29" t="s">
        <v>847</v>
      </c>
      <c r="C206" s="30">
        <v>65354</v>
      </c>
      <c r="D206" s="30">
        <v>353</v>
      </c>
      <c r="E206" s="30">
        <v>128</v>
      </c>
      <c r="F206">
        <f t="shared" si="8"/>
        <v>54.013526333506746</v>
      </c>
      <c r="G206">
        <f t="shared" si="9"/>
        <v>19.58564127673899</v>
      </c>
    </row>
    <row r="207" spans="1:7" x14ac:dyDescent="0.25">
      <c r="A207" t="s">
        <v>954</v>
      </c>
      <c r="B207" s="29" t="s">
        <v>793</v>
      </c>
      <c r="C207" s="30">
        <v>322404</v>
      </c>
      <c r="D207" s="30">
        <v>1707</v>
      </c>
      <c r="E207" s="30">
        <v>313</v>
      </c>
      <c r="F207">
        <f t="shared" si="8"/>
        <v>52.945993225890497</v>
      </c>
      <c r="G207">
        <f t="shared" si="9"/>
        <v>9.7083162739916382</v>
      </c>
    </row>
    <row r="208" spans="1:7" x14ac:dyDescent="0.25">
      <c r="A208" t="s">
        <v>954</v>
      </c>
      <c r="B208" s="29" t="s">
        <v>830</v>
      </c>
      <c r="C208" s="30">
        <v>99208</v>
      </c>
      <c r="D208" s="30">
        <v>522</v>
      </c>
      <c r="E208" s="30">
        <v>133</v>
      </c>
      <c r="F208">
        <f t="shared" si="8"/>
        <v>52.616724457705025</v>
      </c>
      <c r="G208">
        <f t="shared" si="9"/>
        <v>13.406176921216032</v>
      </c>
    </row>
    <row r="209" spans="1:7" x14ac:dyDescent="0.25">
      <c r="A209" t="s">
        <v>954</v>
      </c>
      <c r="B209" s="29" t="s">
        <v>732</v>
      </c>
      <c r="C209" s="30">
        <v>797655</v>
      </c>
      <c r="D209" s="30">
        <v>7384</v>
      </c>
      <c r="E209" s="30">
        <v>1267</v>
      </c>
      <c r="F209">
        <f t="shared" si="8"/>
        <v>92.571349769010411</v>
      </c>
      <c r="G209">
        <f t="shared" si="9"/>
        <v>15.884060151318552</v>
      </c>
    </row>
    <row r="210" spans="1:7" x14ac:dyDescent="0.25">
      <c r="A210" t="s">
        <v>954</v>
      </c>
      <c r="B210" s="29" t="s">
        <v>776</v>
      </c>
      <c r="C210" s="30">
        <v>775911</v>
      </c>
      <c r="D210" s="30">
        <v>4849</v>
      </c>
      <c r="E210" s="30">
        <v>860</v>
      </c>
      <c r="F210">
        <f t="shared" si="8"/>
        <v>62.494280916239106</v>
      </c>
      <c r="G210">
        <f t="shared" si="9"/>
        <v>11.08374542956602</v>
      </c>
    </row>
    <row r="211" spans="1:7" x14ac:dyDescent="0.25">
      <c r="A211" t="s">
        <v>954</v>
      </c>
      <c r="B211" s="29" t="s">
        <v>751</v>
      </c>
      <c r="C211" s="30">
        <v>773940</v>
      </c>
      <c r="D211" s="30">
        <v>5264</v>
      </c>
      <c r="E211" s="30">
        <v>923</v>
      </c>
      <c r="F211">
        <f t="shared" si="8"/>
        <v>68.015608445099105</v>
      </c>
      <c r="G211">
        <f t="shared" si="9"/>
        <v>11.925989094761869</v>
      </c>
    </row>
    <row r="212" spans="1:7" x14ac:dyDescent="0.25">
      <c r="A212" t="s">
        <v>954</v>
      </c>
      <c r="B212" s="29" t="s">
        <v>705</v>
      </c>
      <c r="C212" s="30">
        <v>697430</v>
      </c>
      <c r="D212" s="30">
        <v>11022</v>
      </c>
      <c r="E212" s="30">
        <v>1756</v>
      </c>
      <c r="F212">
        <f t="shared" si="8"/>
        <v>158.03736575713691</v>
      </c>
      <c r="G212">
        <f t="shared" si="9"/>
        <v>25.178154079979354</v>
      </c>
    </row>
    <row r="213" spans="1:7" x14ac:dyDescent="0.25">
      <c r="A213" t="s">
        <v>954</v>
      </c>
      <c r="B213" s="29" t="s">
        <v>873</v>
      </c>
      <c r="C213" s="30">
        <v>82500</v>
      </c>
      <c r="D213" s="30">
        <v>404</v>
      </c>
      <c r="E213" s="30">
        <v>58</v>
      </c>
      <c r="F213">
        <f t="shared" si="8"/>
        <v>48.969696969696976</v>
      </c>
      <c r="G213">
        <f t="shared" si="9"/>
        <v>7.0303030303030303</v>
      </c>
    </row>
    <row r="214" spans="1:7" x14ac:dyDescent="0.25">
      <c r="A214" t="s">
        <v>954</v>
      </c>
      <c r="B214" s="29" t="s">
        <v>813</v>
      </c>
      <c r="C214" s="30">
        <v>271481</v>
      </c>
      <c r="D214" s="30">
        <v>1305</v>
      </c>
      <c r="E214" s="30">
        <v>390</v>
      </c>
      <c r="F214">
        <f t="shared" si="8"/>
        <v>48.069662333643976</v>
      </c>
      <c r="G214">
        <f t="shared" si="9"/>
        <v>14.365646214652221</v>
      </c>
    </row>
    <row r="215" spans="1:7" x14ac:dyDescent="0.25">
      <c r="A215" t="s">
        <v>954</v>
      </c>
      <c r="B215" s="29" t="s">
        <v>788</v>
      </c>
      <c r="C215" s="30">
        <v>186878</v>
      </c>
      <c r="D215" s="30">
        <v>890</v>
      </c>
      <c r="E215" s="30">
        <v>208</v>
      </c>
      <c r="F215">
        <f t="shared" si="8"/>
        <v>47.624653517267951</v>
      </c>
      <c r="G215">
        <f t="shared" si="9"/>
        <v>11.130256102912059</v>
      </c>
    </row>
    <row r="216" spans="1:7" x14ac:dyDescent="0.25">
      <c r="A216" t="s">
        <v>954</v>
      </c>
      <c r="B216" s="29" t="s">
        <v>881</v>
      </c>
      <c r="C216" s="30">
        <v>97042</v>
      </c>
      <c r="D216" s="30">
        <v>459</v>
      </c>
      <c r="E216" s="30">
        <v>45</v>
      </c>
      <c r="F216">
        <f t="shared" si="8"/>
        <v>47.299107602893599</v>
      </c>
      <c r="G216">
        <f t="shared" si="9"/>
        <v>4.6371674120483917</v>
      </c>
    </row>
    <row r="217" spans="1:7" x14ac:dyDescent="0.25">
      <c r="A217" t="s">
        <v>954</v>
      </c>
      <c r="B217" s="29" t="s">
        <v>849</v>
      </c>
      <c r="C217" s="30">
        <v>103218</v>
      </c>
      <c r="D217" s="30">
        <v>485</v>
      </c>
      <c r="E217" s="30">
        <v>76</v>
      </c>
      <c r="F217">
        <f t="shared" si="8"/>
        <v>46.987928462089947</v>
      </c>
      <c r="G217">
        <f t="shared" si="9"/>
        <v>7.3630568311728579</v>
      </c>
    </row>
    <row r="218" spans="1:7" x14ac:dyDescent="0.25">
      <c r="A218" t="s">
        <v>954</v>
      </c>
      <c r="B218" s="29" t="s">
        <v>869</v>
      </c>
      <c r="C218" s="30">
        <v>123924</v>
      </c>
      <c r="D218" s="30">
        <v>579</v>
      </c>
      <c r="E218" s="30">
        <v>57</v>
      </c>
      <c r="F218">
        <f t="shared" ref="F218:F249" si="10">(D218/C218)*10000</f>
        <v>46.722184564733226</v>
      </c>
      <c r="G218">
        <f t="shared" ref="G218:G249" si="11">(E218/C218)*10000</f>
        <v>4.5995932991188146</v>
      </c>
    </row>
    <row r="219" spans="1:7" x14ac:dyDescent="0.25">
      <c r="A219" t="s">
        <v>954</v>
      </c>
      <c r="B219" s="29" t="s">
        <v>908</v>
      </c>
      <c r="C219" s="30">
        <v>97391</v>
      </c>
      <c r="D219" s="30">
        <v>454</v>
      </c>
      <c r="E219" s="30">
        <v>37</v>
      </c>
      <c r="F219">
        <f t="shared" si="10"/>
        <v>46.616217104249884</v>
      </c>
      <c r="G219">
        <f t="shared" si="11"/>
        <v>3.7991190151040652</v>
      </c>
    </row>
    <row r="220" spans="1:7" x14ac:dyDescent="0.25">
      <c r="A220" t="s">
        <v>954</v>
      </c>
      <c r="B220" s="29" t="s">
        <v>827</v>
      </c>
      <c r="C220" s="30">
        <v>121603</v>
      </c>
      <c r="D220" s="30">
        <v>565</v>
      </c>
      <c r="E220" s="30">
        <v>133</v>
      </c>
      <c r="F220">
        <f t="shared" si="10"/>
        <v>46.462669506508881</v>
      </c>
      <c r="G220">
        <f t="shared" si="11"/>
        <v>10.937230167018905</v>
      </c>
    </row>
    <row r="221" spans="1:7" x14ac:dyDescent="0.25">
      <c r="A221" t="s">
        <v>954</v>
      </c>
      <c r="B221" s="29" t="s">
        <v>889</v>
      </c>
      <c r="C221" s="30">
        <v>57912</v>
      </c>
      <c r="D221" s="30">
        <v>265</v>
      </c>
      <c r="E221" s="30">
        <v>54</v>
      </c>
      <c r="F221">
        <f t="shared" si="10"/>
        <v>45.75908274623567</v>
      </c>
      <c r="G221">
        <f t="shared" si="11"/>
        <v>9.3244923331951934</v>
      </c>
    </row>
    <row r="222" spans="1:7" x14ac:dyDescent="0.25">
      <c r="A222" t="s">
        <v>954</v>
      </c>
      <c r="B222" s="29" t="s">
        <v>771</v>
      </c>
      <c r="C222" s="30">
        <v>616068</v>
      </c>
      <c r="D222" s="30">
        <v>5824</v>
      </c>
      <c r="E222" s="30">
        <v>936</v>
      </c>
      <c r="F222">
        <f t="shared" si="10"/>
        <v>94.535018861554249</v>
      </c>
      <c r="G222">
        <f t="shared" si="11"/>
        <v>15.193128031321219</v>
      </c>
    </row>
    <row r="223" spans="1:7" x14ac:dyDescent="0.25">
      <c r="A223" t="s">
        <v>954</v>
      </c>
      <c r="B223" s="29" t="s">
        <v>863</v>
      </c>
      <c r="C223" s="30">
        <v>111891</v>
      </c>
      <c r="D223" s="30">
        <v>509</v>
      </c>
      <c r="E223" s="30">
        <v>69</v>
      </c>
      <c r="F223">
        <f t="shared" si="10"/>
        <v>45.490700771286342</v>
      </c>
      <c r="G223">
        <f t="shared" si="11"/>
        <v>6.1667158216478537</v>
      </c>
    </row>
    <row r="224" spans="1:7" x14ac:dyDescent="0.25">
      <c r="A224" t="s">
        <v>954</v>
      </c>
      <c r="B224" s="29" t="s">
        <v>798</v>
      </c>
      <c r="C224" s="30">
        <v>603621</v>
      </c>
      <c r="D224" s="30">
        <v>3316</v>
      </c>
      <c r="E224" s="30">
        <v>878</v>
      </c>
      <c r="F224">
        <f t="shared" si="10"/>
        <v>54.935133138177768</v>
      </c>
      <c r="G224">
        <f t="shared" si="11"/>
        <v>14.545550933449961</v>
      </c>
    </row>
    <row r="225" spans="1:7" x14ac:dyDescent="0.25">
      <c r="A225" t="s">
        <v>954</v>
      </c>
      <c r="B225" s="29" t="s">
        <v>842</v>
      </c>
      <c r="C225" s="30">
        <v>265128</v>
      </c>
      <c r="D225" s="30">
        <v>1200</v>
      </c>
      <c r="E225" s="30">
        <v>96</v>
      </c>
      <c r="F225">
        <f t="shared" si="10"/>
        <v>45.261156875169732</v>
      </c>
      <c r="G225">
        <f t="shared" si="11"/>
        <v>3.6208925500135782</v>
      </c>
    </row>
    <row r="226" spans="1:7" x14ac:dyDescent="0.25">
      <c r="A226" t="s">
        <v>954</v>
      </c>
      <c r="B226" s="29" t="s">
        <v>740</v>
      </c>
      <c r="C226" s="30">
        <v>582047</v>
      </c>
      <c r="D226" s="30">
        <v>6883</v>
      </c>
      <c r="E226" s="30">
        <v>804</v>
      </c>
      <c r="F226">
        <f t="shared" si="10"/>
        <v>118.25505500414914</v>
      </c>
      <c r="G226">
        <f t="shared" si="11"/>
        <v>13.813317481234334</v>
      </c>
    </row>
    <row r="227" spans="1:7" x14ac:dyDescent="0.25">
      <c r="A227" t="s">
        <v>954</v>
      </c>
      <c r="B227" s="29" t="s">
        <v>893</v>
      </c>
      <c r="C227" s="30">
        <v>52435</v>
      </c>
      <c r="D227" s="30">
        <v>216</v>
      </c>
      <c r="E227" s="30">
        <v>55</v>
      </c>
      <c r="F227">
        <f t="shared" si="10"/>
        <v>41.193859063602559</v>
      </c>
      <c r="G227">
        <f t="shared" si="11"/>
        <v>10.48917707638028</v>
      </c>
    </row>
    <row r="228" spans="1:7" x14ac:dyDescent="0.25">
      <c r="A228" t="s">
        <v>954</v>
      </c>
      <c r="B228" s="29" t="s">
        <v>877</v>
      </c>
      <c r="C228" s="30">
        <v>48648</v>
      </c>
      <c r="D228" s="30">
        <v>199</v>
      </c>
      <c r="E228" s="30">
        <v>35</v>
      </c>
      <c r="F228">
        <f t="shared" si="10"/>
        <v>40.906100970235158</v>
      </c>
      <c r="G228">
        <f t="shared" si="11"/>
        <v>7.1945403716494001</v>
      </c>
    </row>
    <row r="229" spans="1:7" x14ac:dyDescent="0.25">
      <c r="A229" t="s">
        <v>954</v>
      </c>
      <c r="B229" s="29" t="s">
        <v>841</v>
      </c>
      <c r="C229" s="30">
        <v>148864</v>
      </c>
      <c r="D229" s="30">
        <v>592</v>
      </c>
      <c r="E229" s="30">
        <v>109</v>
      </c>
      <c r="F229">
        <f t="shared" si="10"/>
        <v>39.76784178847808</v>
      </c>
      <c r="G229">
        <f t="shared" si="11"/>
        <v>7.3221195184866721</v>
      </c>
    </row>
    <row r="230" spans="1:7" x14ac:dyDescent="0.25">
      <c r="A230" t="s">
        <v>954</v>
      </c>
      <c r="B230" s="29" t="s">
        <v>911</v>
      </c>
      <c r="C230" s="30">
        <v>81913</v>
      </c>
      <c r="D230" s="30">
        <v>320</v>
      </c>
      <c r="E230" s="30">
        <v>31</v>
      </c>
      <c r="F230">
        <f t="shared" si="10"/>
        <v>39.065838145349332</v>
      </c>
      <c r="G230">
        <f t="shared" si="11"/>
        <v>3.7845030703307168</v>
      </c>
    </row>
    <row r="231" spans="1:7" x14ac:dyDescent="0.25">
      <c r="A231" t="s">
        <v>954</v>
      </c>
      <c r="B231" s="29" t="s">
        <v>770</v>
      </c>
      <c r="C231" s="30">
        <v>560894</v>
      </c>
      <c r="D231" s="30">
        <v>2761</v>
      </c>
      <c r="E231" s="30">
        <v>640</v>
      </c>
      <c r="F231">
        <f t="shared" si="10"/>
        <v>49.224987252493342</v>
      </c>
      <c r="G231">
        <f t="shared" si="11"/>
        <v>11.410355610864086</v>
      </c>
    </row>
    <row r="232" spans="1:7" x14ac:dyDescent="0.25">
      <c r="A232" t="s">
        <v>954</v>
      </c>
      <c r="B232" s="29" t="s">
        <v>851</v>
      </c>
      <c r="C232" s="30">
        <v>54861</v>
      </c>
      <c r="D232" s="30">
        <v>203</v>
      </c>
      <c r="E232" s="30">
        <v>81</v>
      </c>
      <c r="F232">
        <f t="shared" si="10"/>
        <v>37.002606587557644</v>
      </c>
      <c r="G232">
        <f t="shared" si="11"/>
        <v>14.764586864986056</v>
      </c>
    </row>
    <row r="233" spans="1:7" x14ac:dyDescent="0.25">
      <c r="A233" t="s">
        <v>954</v>
      </c>
      <c r="B233" s="29" t="s">
        <v>932</v>
      </c>
      <c r="C233" s="30">
        <v>56328</v>
      </c>
      <c r="D233" s="30">
        <v>208</v>
      </c>
      <c r="E233" s="30">
        <v>5</v>
      </c>
      <c r="F233">
        <f t="shared" si="10"/>
        <v>36.926572929981539</v>
      </c>
      <c r="G233">
        <f t="shared" si="11"/>
        <v>0.88765800312455612</v>
      </c>
    </row>
    <row r="234" spans="1:7" x14ac:dyDescent="0.25">
      <c r="A234" t="s">
        <v>954</v>
      </c>
      <c r="B234" s="29" t="s">
        <v>829</v>
      </c>
      <c r="C234" s="30">
        <v>313182</v>
      </c>
      <c r="D234" s="30">
        <v>1151</v>
      </c>
      <c r="E234" s="30">
        <v>243</v>
      </c>
      <c r="F234">
        <f t="shared" si="10"/>
        <v>36.751792887202967</v>
      </c>
      <c r="G234">
        <f t="shared" si="11"/>
        <v>7.7590666130237365</v>
      </c>
    </row>
    <row r="235" spans="1:7" x14ac:dyDescent="0.25">
      <c r="A235" t="s">
        <v>954</v>
      </c>
      <c r="B235" s="29" t="s">
        <v>878</v>
      </c>
      <c r="C235" s="30">
        <v>534828</v>
      </c>
      <c r="D235" s="30">
        <v>246</v>
      </c>
      <c r="E235" s="30">
        <v>40</v>
      </c>
      <c r="F235">
        <f t="shared" si="10"/>
        <v>4.5996095941124997</v>
      </c>
      <c r="G235">
        <f t="shared" si="11"/>
        <v>0.7479039990426829</v>
      </c>
    </row>
    <row r="236" spans="1:7" x14ac:dyDescent="0.25">
      <c r="A236" t="s">
        <v>954</v>
      </c>
      <c r="B236" s="29" t="s">
        <v>747</v>
      </c>
      <c r="C236" s="30">
        <v>533971</v>
      </c>
      <c r="D236" s="30">
        <v>5297</v>
      </c>
      <c r="E236" s="30">
        <v>883</v>
      </c>
      <c r="F236">
        <f t="shared" si="10"/>
        <v>99.200143828035607</v>
      </c>
      <c r="G236">
        <f t="shared" si="11"/>
        <v>16.536478572806388</v>
      </c>
    </row>
    <row r="237" spans="1:7" x14ac:dyDescent="0.25">
      <c r="A237" t="s">
        <v>954</v>
      </c>
      <c r="B237" s="29" t="s">
        <v>836</v>
      </c>
      <c r="C237" s="30">
        <v>232291</v>
      </c>
      <c r="D237" s="30">
        <v>787</v>
      </c>
      <c r="E237" s="30">
        <v>135</v>
      </c>
      <c r="F237">
        <f t="shared" si="10"/>
        <v>33.879917861647677</v>
      </c>
      <c r="G237">
        <f t="shared" si="11"/>
        <v>5.8116758720742521</v>
      </c>
    </row>
    <row r="238" spans="1:7" x14ac:dyDescent="0.25">
      <c r="A238" t="s">
        <v>954</v>
      </c>
      <c r="B238" s="29" t="s">
        <v>845</v>
      </c>
      <c r="C238" s="30">
        <v>126500</v>
      </c>
      <c r="D238" s="30">
        <v>423</v>
      </c>
      <c r="E238" s="30">
        <v>36</v>
      </c>
      <c r="F238">
        <f t="shared" si="10"/>
        <v>33.43873517786561</v>
      </c>
      <c r="G238">
        <f t="shared" si="11"/>
        <v>2.8458498023715415</v>
      </c>
    </row>
    <row r="239" spans="1:7" x14ac:dyDescent="0.25">
      <c r="A239" t="s">
        <v>954</v>
      </c>
      <c r="B239" s="29" t="s">
        <v>800</v>
      </c>
      <c r="C239" s="30">
        <v>527509</v>
      </c>
      <c r="D239" s="30">
        <v>2411</v>
      </c>
      <c r="E239" s="30">
        <v>428</v>
      </c>
      <c r="F239">
        <f t="shared" si="10"/>
        <v>45.705381329986785</v>
      </c>
      <c r="G239">
        <f t="shared" si="11"/>
        <v>8.1136056446430302</v>
      </c>
    </row>
    <row r="240" spans="1:7" x14ac:dyDescent="0.25">
      <c r="A240" t="s">
        <v>954</v>
      </c>
      <c r="B240" s="29" t="s">
        <v>761</v>
      </c>
      <c r="C240" s="30">
        <v>523449</v>
      </c>
      <c r="D240" s="30">
        <v>3327</v>
      </c>
      <c r="E240" s="30">
        <v>734</v>
      </c>
      <c r="F240">
        <f t="shared" si="10"/>
        <v>63.559200609801522</v>
      </c>
      <c r="G240">
        <f t="shared" si="11"/>
        <v>14.022378493415786</v>
      </c>
    </row>
    <row r="241" spans="1:7" x14ac:dyDescent="0.25">
      <c r="A241" t="s">
        <v>954</v>
      </c>
      <c r="B241" s="29" t="s">
        <v>905</v>
      </c>
      <c r="C241" s="30">
        <v>147128</v>
      </c>
      <c r="D241" s="30">
        <v>471</v>
      </c>
      <c r="E241" s="30">
        <v>23</v>
      </c>
      <c r="F241">
        <f t="shared" si="10"/>
        <v>32.012941112500684</v>
      </c>
      <c r="G241">
        <f t="shared" si="11"/>
        <v>1.5632646403131967</v>
      </c>
    </row>
    <row r="242" spans="1:7" x14ac:dyDescent="0.25">
      <c r="A242" t="s">
        <v>954</v>
      </c>
      <c r="B242" s="29" t="s">
        <v>755</v>
      </c>
      <c r="C242" s="30">
        <v>504306</v>
      </c>
      <c r="D242" s="30">
        <v>2902</v>
      </c>
      <c r="E242" s="30">
        <v>478</v>
      </c>
      <c r="F242">
        <f t="shared" si="10"/>
        <v>57.544427391306066</v>
      </c>
      <c r="G242">
        <f t="shared" si="11"/>
        <v>9.4783722581131293</v>
      </c>
    </row>
    <row r="243" spans="1:7" x14ac:dyDescent="0.25">
      <c r="A243" t="s">
        <v>954</v>
      </c>
      <c r="B243" s="29" t="s">
        <v>850</v>
      </c>
      <c r="C243" s="30">
        <v>163715</v>
      </c>
      <c r="D243" s="30">
        <v>496</v>
      </c>
      <c r="E243" s="30">
        <v>69</v>
      </c>
      <c r="F243">
        <f t="shared" si="10"/>
        <v>30.296551934764683</v>
      </c>
      <c r="G243">
        <f t="shared" si="11"/>
        <v>4.2146412973765388</v>
      </c>
    </row>
    <row r="244" spans="1:7" x14ac:dyDescent="0.25">
      <c r="A244" t="s">
        <v>954</v>
      </c>
      <c r="B244" s="29" t="s">
        <v>856</v>
      </c>
      <c r="C244" s="30">
        <v>201523</v>
      </c>
      <c r="D244" s="30">
        <v>595</v>
      </c>
      <c r="E244" s="30">
        <v>77</v>
      </c>
      <c r="F244">
        <f t="shared" si="10"/>
        <v>29.525165861961163</v>
      </c>
      <c r="G244">
        <f t="shared" si="11"/>
        <v>3.8209038174302687</v>
      </c>
    </row>
    <row r="245" spans="1:7" x14ac:dyDescent="0.25">
      <c r="A245" t="s">
        <v>954</v>
      </c>
      <c r="B245" s="29" t="s">
        <v>865</v>
      </c>
      <c r="C245" s="30">
        <v>73743</v>
      </c>
      <c r="D245" s="30">
        <v>210</v>
      </c>
      <c r="E245" s="30">
        <v>56</v>
      </c>
      <c r="F245">
        <f t="shared" si="10"/>
        <v>28.477279199381638</v>
      </c>
      <c r="G245">
        <f t="shared" si="11"/>
        <v>7.5939411198351028</v>
      </c>
    </row>
    <row r="246" spans="1:7" x14ac:dyDescent="0.25">
      <c r="A246" t="s">
        <v>954</v>
      </c>
      <c r="B246" s="29" t="s">
        <v>832</v>
      </c>
      <c r="C246" s="30">
        <v>242687</v>
      </c>
      <c r="D246" s="30">
        <v>676</v>
      </c>
      <c r="E246" s="30">
        <v>117</v>
      </c>
      <c r="F246">
        <f t="shared" si="10"/>
        <v>27.854808869037072</v>
      </c>
      <c r="G246">
        <f t="shared" si="11"/>
        <v>4.8210246119487241</v>
      </c>
    </row>
    <row r="247" spans="1:7" x14ac:dyDescent="0.25">
      <c r="A247" t="s">
        <v>954</v>
      </c>
      <c r="B247" s="29" t="s">
        <v>885</v>
      </c>
      <c r="C247" s="30">
        <v>126884</v>
      </c>
      <c r="D247" s="30">
        <v>322</v>
      </c>
      <c r="E247" s="30">
        <v>54</v>
      </c>
      <c r="F247">
        <f t="shared" si="10"/>
        <v>25.377510166766495</v>
      </c>
      <c r="G247">
        <f t="shared" si="11"/>
        <v>4.2558557422527663</v>
      </c>
    </row>
    <row r="248" spans="1:7" x14ac:dyDescent="0.25">
      <c r="A248" t="s">
        <v>954</v>
      </c>
      <c r="B248" s="29" t="s">
        <v>837</v>
      </c>
      <c r="C248" s="30">
        <v>195811</v>
      </c>
      <c r="D248" s="30">
        <v>491</v>
      </c>
      <c r="E248" s="30">
        <v>132</v>
      </c>
      <c r="F248">
        <f t="shared" si="10"/>
        <v>25.075200065369156</v>
      </c>
      <c r="G248">
        <f t="shared" si="11"/>
        <v>6.7411943149261271</v>
      </c>
    </row>
    <row r="249" spans="1:7" x14ac:dyDescent="0.25">
      <c r="A249" t="s">
        <v>954</v>
      </c>
      <c r="B249" s="29" t="s">
        <v>811</v>
      </c>
      <c r="C249" s="30">
        <v>496807</v>
      </c>
      <c r="D249" s="30">
        <v>2805</v>
      </c>
      <c r="E249" s="30">
        <v>431</v>
      </c>
      <c r="F249">
        <f t="shared" si="10"/>
        <v>56.460557117753979</v>
      </c>
      <c r="G249">
        <f t="shared" si="11"/>
        <v>8.6754011114980258</v>
      </c>
    </row>
    <row r="250" spans="1:7" x14ac:dyDescent="0.25">
      <c r="A250" t="s">
        <v>954</v>
      </c>
      <c r="B250" s="29" t="s">
        <v>835</v>
      </c>
      <c r="C250" s="30">
        <v>169860</v>
      </c>
      <c r="D250" s="30">
        <v>423</v>
      </c>
      <c r="E250" s="30">
        <v>72</v>
      </c>
      <c r="F250">
        <f t="shared" ref="F250:F281" si="12">(D250/C250)*10000</f>
        <v>24.902861179795124</v>
      </c>
      <c r="G250">
        <f t="shared" ref="G250:G281" si="13">(E250/C250)*10000</f>
        <v>4.2387848816672555</v>
      </c>
    </row>
    <row r="251" spans="1:7" x14ac:dyDescent="0.25">
      <c r="A251" t="s">
        <v>954</v>
      </c>
      <c r="B251" s="29" t="s">
        <v>855</v>
      </c>
      <c r="C251" s="30">
        <v>85157</v>
      </c>
      <c r="D251" s="30">
        <v>205</v>
      </c>
      <c r="E251" s="30">
        <v>90</v>
      </c>
      <c r="F251">
        <f t="shared" si="12"/>
        <v>24.073182474723158</v>
      </c>
      <c r="G251">
        <f t="shared" si="13"/>
        <v>10.568714257195534</v>
      </c>
    </row>
    <row r="252" spans="1:7" x14ac:dyDescent="0.25">
      <c r="A252" t="s">
        <v>954</v>
      </c>
      <c r="B252" s="29" t="s">
        <v>831</v>
      </c>
      <c r="C252" s="30">
        <v>75839</v>
      </c>
      <c r="D252" s="30">
        <v>166</v>
      </c>
      <c r="E252" s="30">
        <v>134</v>
      </c>
      <c r="F252">
        <f t="shared" si="12"/>
        <v>21.888474267856907</v>
      </c>
      <c r="G252">
        <f t="shared" si="13"/>
        <v>17.669009348751963</v>
      </c>
    </row>
    <row r="253" spans="1:7" x14ac:dyDescent="0.25">
      <c r="A253" t="s">
        <v>954</v>
      </c>
      <c r="B253" s="29" t="s">
        <v>895</v>
      </c>
      <c r="C253" s="30">
        <v>231298</v>
      </c>
      <c r="D253" s="30">
        <v>500</v>
      </c>
      <c r="E253" s="30">
        <v>78</v>
      </c>
      <c r="F253">
        <f t="shared" si="12"/>
        <v>21.61713460557376</v>
      </c>
      <c r="G253">
        <f t="shared" si="13"/>
        <v>3.3722729984695072</v>
      </c>
    </row>
    <row r="254" spans="1:7" x14ac:dyDescent="0.25">
      <c r="A254" t="s">
        <v>954</v>
      </c>
      <c r="B254" s="29" t="s">
        <v>872</v>
      </c>
      <c r="C254" s="30">
        <v>216677</v>
      </c>
      <c r="D254" s="30">
        <v>449</v>
      </c>
      <c r="E254" s="30">
        <v>66</v>
      </c>
      <c r="F254">
        <f t="shared" si="12"/>
        <v>20.722088638849531</v>
      </c>
      <c r="G254">
        <f t="shared" si="13"/>
        <v>3.0460085749756551</v>
      </c>
    </row>
    <row r="255" spans="1:7" x14ac:dyDescent="0.25">
      <c r="A255" t="s">
        <v>954</v>
      </c>
      <c r="B255" s="29" t="s">
        <v>860</v>
      </c>
      <c r="C255" s="30">
        <v>249702</v>
      </c>
      <c r="D255" s="30">
        <v>493</v>
      </c>
      <c r="E255" s="30">
        <v>68</v>
      </c>
      <c r="F255">
        <f t="shared" si="12"/>
        <v>19.743534292877111</v>
      </c>
      <c r="G255">
        <f t="shared" si="13"/>
        <v>2.7232461093623601</v>
      </c>
    </row>
    <row r="256" spans="1:7" x14ac:dyDescent="0.25">
      <c r="A256" t="s">
        <v>954</v>
      </c>
      <c r="B256" s="29" t="s">
        <v>883</v>
      </c>
      <c r="C256" s="30">
        <v>59475</v>
      </c>
      <c r="D256" s="30">
        <v>117</v>
      </c>
      <c r="E256" s="30">
        <v>39</v>
      </c>
      <c r="F256">
        <f t="shared" si="12"/>
        <v>19.672131147540984</v>
      </c>
      <c r="G256">
        <f t="shared" si="13"/>
        <v>6.557377049180328</v>
      </c>
    </row>
    <row r="257" spans="1:7" x14ac:dyDescent="0.25">
      <c r="A257" t="s">
        <v>954</v>
      </c>
      <c r="B257" s="29" t="s">
        <v>887</v>
      </c>
      <c r="C257" s="30">
        <v>53467</v>
      </c>
      <c r="D257" s="30">
        <v>105</v>
      </c>
      <c r="E257" s="30">
        <v>40</v>
      </c>
      <c r="F257">
        <f t="shared" si="12"/>
        <v>19.638281556848149</v>
      </c>
      <c r="G257">
        <f t="shared" si="13"/>
        <v>7.4812501168945333</v>
      </c>
    </row>
    <row r="258" spans="1:7" x14ac:dyDescent="0.25">
      <c r="A258" t="s">
        <v>954</v>
      </c>
      <c r="B258" s="29" t="s">
        <v>726</v>
      </c>
      <c r="C258" s="30">
        <v>481122</v>
      </c>
      <c r="D258" s="30">
        <v>4824</v>
      </c>
      <c r="E258" s="30">
        <v>913</v>
      </c>
      <c r="F258">
        <f t="shared" si="12"/>
        <v>100.26562909199745</v>
      </c>
      <c r="G258">
        <f t="shared" si="13"/>
        <v>18.976475821101509</v>
      </c>
    </row>
    <row r="259" spans="1:7" x14ac:dyDescent="0.25">
      <c r="A259" t="s">
        <v>954</v>
      </c>
      <c r="B259" s="29" t="s">
        <v>882</v>
      </c>
      <c r="C259" s="30">
        <v>156849</v>
      </c>
      <c r="D259" s="30">
        <v>282</v>
      </c>
      <c r="E259" s="30">
        <v>31</v>
      </c>
      <c r="F259">
        <f t="shared" si="12"/>
        <v>17.979075416483369</v>
      </c>
      <c r="G259">
        <f t="shared" si="13"/>
        <v>1.976423184081505</v>
      </c>
    </row>
    <row r="260" spans="1:7" x14ac:dyDescent="0.25">
      <c r="A260" t="s">
        <v>954</v>
      </c>
      <c r="B260" s="29" t="s">
        <v>737</v>
      </c>
      <c r="C260" s="30">
        <v>476709</v>
      </c>
      <c r="D260" s="30">
        <v>4902</v>
      </c>
      <c r="E260" s="30">
        <v>878</v>
      </c>
      <c r="F260">
        <f t="shared" si="12"/>
        <v>102.83002838209474</v>
      </c>
      <c r="G260">
        <f t="shared" si="13"/>
        <v>18.417944700016154</v>
      </c>
    </row>
    <row r="261" spans="1:7" x14ac:dyDescent="0.25">
      <c r="A261" t="s">
        <v>954</v>
      </c>
      <c r="B261" s="29" t="s">
        <v>891</v>
      </c>
      <c r="C261" s="30">
        <v>271533</v>
      </c>
      <c r="D261" s="30">
        <v>424</v>
      </c>
      <c r="E261" s="30">
        <v>46</v>
      </c>
      <c r="F261">
        <f t="shared" si="12"/>
        <v>15.615044948496131</v>
      </c>
      <c r="G261">
        <f t="shared" si="13"/>
        <v>1.6940850651670329</v>
      </c>
    </row>
    <row r="262" spans="1:7" x14ac:dyDescent="0.25">
      <c r="A262" t="s">
        <v>954</v>
      </c>
      <c r="B262" s="29" t="s">
        <v>858</v>
      </c>
      <c r="C262" s="30">
        <v>474938</v>
      </c>
      <c r="D262" s="30">
        <v>364</v>
      </c>
      <c r="E262" s="30">
        <v>30</v>
      </c>
      <c r="F262">
        <f t="shared" si="12"/>
        <v>7.6641582690793326</v>
      </c>
      <c r="G262">
        <f t="shared" si="13"/>
        <v>0.63166139580324177</v>
      </c>
    </row>
    <row r="263" spans="1:7" x14ac:dyDescent="0.25">
      <c r="A263" t="s">
        <v>954</v>
      </c>
      <c r="B263" s="29" t="s">
        <v>903</v>
      </c>
      <c r="C263" s="30">
        <v>226286</v>
      </c>
      <c r="D263" s="30">
        <v>336</v>
      </c>
      <c r="E263" s="30">
        <v>20</v>
      </c>
      <c r="F263">
        <f t="shared" si="12"/>
        <v>14.848466100421591</v>
      </c>
      <c r="G263">
        <f t="shared" si="13"/>
        <v>0.8838372678822376</v>
      </c>
    </row>
    <row r="264" spans="1:7" x14ac:dyDescent="0.25">
      <c r="A264" t="s">
        <v>954</v>
      </c>
      <c r="B264" s="29" t="s">
        <v>923</v>
      </c>
      <c r="C264" s="30">
        <v>56795</v>
      </c>
      <c r="D264" s="30">
        <v>84</v>
      </c>
      <c r="E264" s="30">
        <v>18</v>
      </c>
      <c r="F264">
        <f t="shared" si="12"/>
        <v>14.790034334008276</v>
      </c>
      <c r="G264">
        <f t="shared" si="13"/>
        <v>3.1692930715732017</v>
      </c>
    </row>
    <row r="265" spans="1:7" x14ac:dyDescent="0.25">
      <c r="A265" t="s">
        <v>954</v>
      </c>
      <c r="B265" s="29" t="s">
        <v>925</v>
      </c>
      <c r="C265" s="30">
        <v>45347</v>
      </c>
      <c r="D265" s="30">
        <v>67</v>
      </c>
      <c r="E265" s="30">
        <v>14</v>
      </c>
      <c r="F265">
        <f t="shared" si="12"/>
        <v>14.774957549562263</v>
      </c>
      <c r="G265">
        <f t="shared" si="13"/>
        <v>3.0873045625950999</v>
      </c>
    </row>
    <row r="266" spans="1:7" x14ac:dyDescent="0.25">
      <c r="A266" t="s">
        <v>954</v>
      </c>
      <c r="B266" s="29" t="s">
        <v>913</v>
      </c>
      <c r="C266" s="30">
        <v>91548</v>
      </c>
      <c r="D266" s="30">
        <v>134</v>
      </c>
      <c r="E266" s="30">
        <v>19</v>
      </c>
      <c r="F266">
        <f t="shared" si="12"/>
        <v>14.637130248612749</v>
      </c>
      <c r="G266">
        <f t="shared" si="13"/>
        <v>2.0754139904749422</v>
      </c>
    </row>
    <row r="267" spans="1:7" x14ac:dyDescent="0.25">
      <c r="A267" t="s">
        <v>954</v>
      </c>
      <c r="B267" s="29" t="s">
        <v>879</v>
      </c>
      <c r="C267" s="30">
        <v>166243</v>
      </c>
      <c r="D267" s="30">
        <v>237</v>
      </c>
      <c r="E267" s="30">
        <v>48</v>
      </c>
      <c r="F267">
        <f t="shared" si="12"/>
        <v>14.256239360454275</v>
      </c>
      <c r="G267">
        <f t="shared" si="13"/>
        <v>2.8873396173071946</v>
      </c>
    </row>
    <row r="268" spans="1:7" x14ac:dyDescent="0.25">
      <c r="A268" t="s">
        <v>954</v>
      </c>
      <c r="B268" s="29" t="s">
        <v>748</v>
      </c>
      <c r="C268" s="30">
        <v>445349</v>
      </c>
      <c r="D268" s="30">
        <v>4989</v>
      </c>
      <c r="E268" s="30">
        <v>727</v>
      </c>
      <c r="F268">
        <f t="shared" si="12"/>
        <v>112.02450213203578</v>
      </c>
      <c r="G268">
        <f t="shared" si="13"/>
        <v>16.32427601723592</v>
      </c>
    </row>
    <row r="269" spans="1:7" x14ac:dyDescent="0.25">
      <c r="A269" t="s">
        <v>954</v>
      </c>
      <c r="B269" s="29" t="s">
        <v>853</v>
      </c>
      <c r="C269" s="30">
        <v>158021</v>
      </c>
      <c r="D269" s="30">
        <v>211</v>
      </c>
      <c r="E269" s="30">
        <v>91</v>
      </c>
      <c r="F269">
        <f t="shared" si="12"/>
        <v>13.3526556596908</v>
      </c>
      <c r="G269">
        <f t="shared" si="13"/>
        <v>5.7587282702931892</v>
      </c>
    </row>
    <row r="270" spans="1:7" x14ac:dyDescent="0.25">
      <c r="A270" t="s">
        <v>954</v>
      </c>
      <c r="B270" s="29" t="s">
        <v>886</v>
      </c>
      <c r="C270" s="30">
        <v>117246</v>
      </c>
      <c r="D270" s="30">
        <v>151</v>
      </c>
      <c r="E270" s="30">
        <v>59</v>
      </c>
      <c r="F270">
        <f t="shared" si="12"/>
        <v>12.878904184364499</v>
      </c>
      <c r="G270">
        <f t="shared" si="13"/>
        <v>5.0321546150828178</v>
      </c>
    </row>
    <row r="271" spans="1:7" x14ac:dyDescent="0.25">
      <c r="A271" t="s">
        <v>954</v>
      </c>
      <c r="B271" s="29" t="s">
        <v>906</v>
      </c>
      <c r="C271" s="30">
        <v>95485</v>
      </c>
      <c r="D271" s="30">
        <v>122</v>
      </c>
      <c r="E271" s="30">
        <v>26</v>
      </c>
      <c r="F271">
        <f t="shared" si="12"/>
        <v>12.776875949101953</v>
      </c>
      <c r="G271">
        <f t="shared" si="13"/>
        <v>2.7229407760381212</v>
      </c>
    </row>
    <row r="272" spans="1:7" x14ac:dyDescent="0.25">
      <c r="A272" t="s">
        <v>954</v>
      </c>
      <c r="B272" s="29" t="s">
        <v>902</v>
      </c>
      <c r="C272" s="30">
        <v>165198</v>
      </c>
      <c r="D272" s="30">
        <v>187</v>
      </c>
      <c r="E272" s="30">
        <v>24</v>
      </c>
      <c r="F272">
        <f t="shared" si="12"/>
        <v>11.319749633772805</v>
      </c>
      <c r="G272">
        <f t="shared" si="13"/>
        <v>1.4528020920350124</v>
      </c>
    </row>
    <row r="273" spans="1:7" x14ac:dyDescent="0.25">
      <c r="A273" t="s">
        <v>954</v>
      </c>
      <c r="B273" s="29" t="s">
        <v>892</v>
      </c>
      <c r="C273" s="30">
        <v>191745</v>
      </c>
      <c r="D273" s="30">
        <v>216</v>
      </c>
      <c r="E273" s="30">
        <v>49</v>
      </c>
      <c r="F273">
        <f t="shared" si="12"/>
        <v>11.264961276695612</v>
      </c>
      <c r="G273">
        <f t="shared" si="13"/>
        <v>2.5554773266578006</v>
      </c>
    </row>
    <row r="274" spans="1:7" x14ac:dyDescent="0.25">
      <c r="A274" t="s">
        <v>954</v>
      </c>
      <c r="B274" s="29" t="s">
        <v>936</v>
      </c>
      <c r="C274" s="30">
        <v>65095</v>
      </c>
      <c r="D274" s="30">
        <v>73</v>
      </c>
      <c r="E274" s="30">
        <v>6</v>
      </c>
      <c r="F274">
        <f t="shared" si="12"/>
        <v>11.214378984561026</v>
      </c>
      <c r="G274">
        <f t="shared" si="13"/>
        <v>0.92172977955296098</v>
      </c>
    </row>
    <row r="275" spans="1:7" x14ac:dyDescent="0.25">
      <c r="A275" t="s">
        <v>954</v>
      </c>
      <c r="B275" s="29" t="s">
        <v>899</v>
      </c>
      <c r="C275" s="30">
        <v>215347</v>
      </c>
      <c r="D275" s="30">
        <v>236</v>
      </c>
      <c r="E275" s="30">
        <v>37</v>
      </c>
      <c r="F275">
        <f t="shared" si="12"/>
        <v>10.959056778130181</v>
      </c>
      <c r="G275">
        <f t="shared" si="13"/>
        <v>1.7181572067407485</v>
      </c>
    </row>
    <row r="276" spans="1:7" x14ac:dyDescent="0.25">
      <c r="A276" t="s">
        <v>954</v>
      </c>
      <c r="B276" s="29" t="s">
        <v>907</v>
      </c>
      <c r="C276" s="30">
        <v>134579</v>
      </c>
      <c r="D276" s="30">
        <v>138</v>
      </c>
      <c r="E276" s="30">
        <v>24</v>
      </c>
      <c r="F276">
        <f t="shared" si="12"/>
        <v>10.254200135236553</v>
      </c>
      <c r="G276">
        <f t="shared" si="13"/>
        <v>1.783339153954183</v>
      </c>
    </row>
    <row r="277" spans="1:7" x14ac:dyDescent="0.25">
      <c r="A277" t="s">
        <v>954</v>
      </c>
      <c r="B277" s="29" t="s">
        <v>919</v>
      </c>
      <c r="C277" s="30">
        <v>34473</v>
      </c>
      <c r="D277" s="30">
        <v>35</v>
      </c>
      <c r="E277" s="30">
        <v>11</v>
      </c>
      <c r="F277">
        <f t="shared" si="12"/>
        <v>10.152873263133467</v>
      </c>
      <c r="G277">
        <f t="shared" si="13"/>
        <v>3.1909030255562327</v>
      </c>
    </row>
    <row r="278" spans="1:7" x14ac:dyDescent="0.25">
      <c r="A278" t="s">
        <v>954</v>
      </c>
      <c r="B278" s="29" t="s">
        <v>924</v>
      </c>
      <c r="C278" s="30">
        <v>66903</v>
      </c>
      <c r="D278" s="30">
        <v>67</v>
      </c>
      <c r="E278" s="30">
        <v>16</v>
      </c>
      <c r="F278">
        <f t="shared" si="12"/>
        <v>10.014498602454299</v>
      </c>
      <c r="G278">
        <f t="shared" si="13"/>
        <v>2.3915220543174445</v>
      </c>
    </row>
    <row r="279" spans="1:7" x14ac:dyDescent="0.25">
      <c r="A279" t="s">
        <v>954</v>
      </c>
      <c r="B279" s="29" t="s">
        <v>926</v>
      </c>
      <c r="C279" s="30">
        <v>81983</v>
      </c>
      <c r="D279" s="30">
        <v>82</v>
      </c>
      <c r="E279" s="30">
        <v>14</v>
      </c>
      <c r="F279">
        <f t="shared" si="12"/>
        <v>10.00207360062452</v>
      </c>
      <c r="G279">
        <f t="shared" si="13"/>
        <v>1.7076711025456497</v>
      </c>
    </row>
    <row r="280" spans="1:7" x14ac:dyDescent="0.25">
      <c r="A280" t="s">
        <v>954</v>
      </c>
      <c r="B280" s="29" t="s">
        <v>910</v>
      </c>
      <c r="C280" s="30">
        <v>179168</v>
      </c>
      <c r="D280" s="30">
        <v>177</v>
      </c>
      <c r="E280" s="30">
        <v>25</v>
      </c>
      <c r="F280">
        <f t="shared" si="12"/>
        <v>9.8789962493302372</v>
      </c>
      <c r="G280">
        <f t="shared" si="13"/>
        <v>1.3953384532952313</v>
      </c>
    </row>
    <row r="281" spans="1:7" x14ac:dyDescent="0.25">
      <c r="A281" t="s">
        <v>954</v>
      </c>
      <c r="B281" s="29" t="s">
        <v>940</v>
      </c>
      <c r="C281" s="30">
        <v>75850</v>
      </c>
      <c r="D281" s="30">
        <v>73</v>
      </c>
      <c r="E281" s="30">
        <v>2</v>
      </c>
      <c r="F281">
        <f t="shared" si="12"/>
        <v>9.6242584047462092</v>
      </c>
      <c r="G281">
        <f t="shared" si="13"/>
        <v>0.26367831245880025</v>
      </c>
    </row>
    <row r="282" spans="1:7" x14ac:dyDescent="0.25">
      <c r="A282" t="s">
        <v>954</v>
      </c>
      <c r="B282" s="29" t="s">
        <v>900</v>
      </c>
      <c r="C282" s="30">
        <v>68582</v>
      </c>
      <c r="D282" s="30">
        <v>63</v>
      </c>
      <c r="E282" s="30">
        <v>23</v>
      </c>
      <c r="F282">
        <f t="shared" ref="F282:F299" si="14">(D282/C282)*10000</f>
        <v>9.1860838120789712</v>
      </c>
      <c r="G282">
        <f t="shared" ref="G282:G299" si="15">(E282/C282)*10000</f>
        <v>3.3536496456796243</v>
      </c>
    </row>
    <row r="283" spans="1:7" x14ac:dyDescent="0.25">
      <c r="A283" t="s">
        <v>954</v>
      </c>
      <c r="B283" s="29" t="s">
        <v>928</v>
      </c>
      <c r="C283" s="30">
        <v>45814</v>
      </c>
      <c r="D283" s="30">
        <v>42</v>
      </c>
      <c r="E283" s="30">
        <v>17</v>
      </c>
      <c r="F283">
        <f t="shared" si="14"/>
        <v>9.1675033832452968</v>
      </c>
      <c r="G283">
        <f t="shared" si="15"/>
        <v>3.7106561313135722</v>
      </c>
    </row>
    <row r="284" spans="1:7" x14ac:dyDescent="0.25">
      <c r="A284" t="s">
        <v>954</v>
      </c>
      <c r="B284" s="29" t="s">
        <v>933</v>
      </c>
      <c r="C284" s="30">
        <v>86462</v>
      </c>
      <c r="D284" s="30">
        <v>77</v>
      </c>
      <c r="E284" s="30">
        <v>7</v>
      </c>
      <c r="F284">
        <f t="shared" si="14"/>
        <v>8.9056464111401539</v>
      </c>
      <c r="G284">
        <f t="shared" si="15"/>
        <v>0.80960421919455938</v>
      </c>
    </row>
    <row r="285" spans="1:7" x14ac:dyDescent="0.25">
      <c r="A285" t="s">
        <v>954</v>
      </c>
      <c r="B285" s="29" t="s">
        <v>937</v>
      </c>
      <c r="C285" s="30">
        <v>56778</v>
      </c>
      <c r="D285" s="30">
        <v>50</v>
      </c>
      <c r="E285" s="30">
        <v>7</v>
      </c>
      <c r="F285">
        <f t="shared" si="14"/>
        <v>8.8062277642748956</v>
      </c>
      <c r="G285">
        <f t="shared" si="15"/>
        <v>1.2328718869984852</v>
      </c>
    </row>
    <row r="286" spans="1:7" x14ac:dyDescent="0.25">
      <c r="A286" t="s">
        <v>954</v>
      </c>
      <c r="B286" s="29" t="s">
        <v>914</v>
      </c>
      <c r="C286" s="30">
        <v>173611</v>
      </c>
      <c r="D286" s="30">
        <v>149</v>
      </c>
      <c r="E286" s="30">
        <v>26</v>
      </c>
      <c r="F286">
        <f t="shared" si="14"/>
        <v>8.5824054927395146</v>
      </c>
      <c r="G286">
        <f t="shared" si="15"/>
        <v>1.4976009584646133</v>
      </c>
    </row>
    <row r="287" spans="1:7" x14ac:dyDescent="0.25">
      <c r="A287" t="s">
        <v>954</v>
      </c>
      <c r="B287" s="29" t="s">
        <v>736</v>
      </c>
      <c r="C287" s="30">
        <v>443427</v>
      </c>
      <c r="D287" s="30">
        <v>5461</v>
      </c>
      <c r="E287" s="30">
        <v>1118</v>
      </c>
      <c r="F287">
        <f t="shared" si="14"/>
        <v>123.15443128181188</v>
      </c>
      <c r="G287">
        <f t="shared" si="15"/>
        <v>25.212718215174085</v>
      </c>
    </row>
    <row r="288" spans="1:7" x14ac:dyDescent="0.25">
      <c r="A288" t="s">
        <v>954</v>
      </c>
      <c r="B288" s="29" t="s">
        <v>898</v>
      </c>
      <c r="C288" s="30">
        <v>129973</v>
      </c>
      <c r="D288" s="30">
        <v>85</v>
      </c>
      <c r="E288" s="30">
        <v>33</v>
      </c>
      <c r="F288">
        <f t="shared" si="14"/>
        <v>6.5398198087295052</v>
      </c>
      <c r="G288">
        <f t="shared" si="15"/>
        <v>2.5389888669185137</v>
      </c>
    </row>
    <row r="289" spans="1:7" x14ac:dyDescent="0.25">
      <c r="A289" t="s">
        <v>954</v>
      </c>
      <c r="B289" s="29" t="s">
        <v>896</v>
      </c>
      <c r="C289" s="30">
        <v>89688</v>
      </c>
      <c r="D289" s="30">
        <v>56</v>
      </c>
      <c r="E289" s="30">
        <v>23</v>
      </c>
      <c r="F289">
        <f t="shared" si="14"/>
        <v>6.2438676300062435</v>
      </c>
      <c r="G289">
        <f t="shared" si="15"/>
        <v>2.5644456337525643</v>
      </c>
    </row>
    <row r="290" spans="1:7" x14ac:dyDescent="0.25">
      <c r="A290" t="s">
        <v>954</v>
      </c>
      <c r="B290" s="29" t="s">
        <v>888</v>
      </c>
      <c r="C290" s="30">
        <v>159295</v>
      </c>
      <c r="D290" s="30">
        <v>91</v>
      </c>
      <c r="E290" s="30">
        <v>36</v>
      </c>
      <c r="F290">
        <f t="shared" si="14"/>
        <v>5.71267145861452</v>
      </c>
      <c r="G290">
        <f t="shared" si="15"/>
        <v>2.2599579396716782</v>
      </c>
    </row>
    <row r="291" spans="1:7" x14ac:dyDescent="0.25">
      <c r="A291" t="s">
        <v>954</v>
      </c>
      <c r="B291" s="29" t="s">
        <v>922</v>
      </c>
      <c r="C291" s="30">
        <v>114637</v>
      </c>
      <c r="D291" s="30">
        <v>59</v>
      </c>
      <c r="E291" s="30">
        <v>15</v>
      </c>
      <c r="F291">
        <f t="shared" si="14"/>
        <v>5.1466803911477106</v>
      </c>
      <c r="G291">
        <f t="shared" si="15"/>
        <v>1.308478065546028</v>
      </c>
    </row>
    <row r="292" spans="1:7" x14ac:dyDescent="0.25">
      <c r="A292" t="s">
        <v>954</v>
      </c>
      <c r="B292" s="29" t="s">
        <v>931</v>
      </c>
      <c r="C292" s="30">
        <v>107550</v>
      </c>
      <c r="D292" s="30">
        <v>52</v>
      </c>
      <c r="E292" s="30">
        <v>12</v>
      </c>
      <c r="F292">
        <f t="shared" si="14"/>
        <v>4.8349604834960482</v>
      </c>
      <c r="G292">
        <f t="shared" si="15"/>
        <v>1.1157601115760112</v>
      </c>
    </row>
    <row r="293" spans="1:7" x14ac:dyDescent="0.25">
      <c r="A293" t="s">
        <v>954</v>
      </c>
      <c r="B293" s="29" t="s">
        <v>916</v>
      </c>
      <c r="C293" s="30">
        <v>421295</v>
      </c>
      <c r="D293" s="30">
        <v>72</v>
      </c>
      <c r="E293" s="30">
        <v>16</v>
      </c>
      <c r="F293">
        <f t="shared" si="14"/>
        <v>1.7090162475225199</v>
      </c>
      <c r="G293">
        <f t="shared" si="15"/>
        <v>0.37978138833833774</v>
      </c>
    </row>
    <row r="294" spans="1:7" x14ac:dyDescent="0.25">
      <c r="A294" t="s">
        <v>954</v>
      </c>
      <c r="B294" s="29" t="s">
        <v>772</v>
      </c>
      <c r="C294" s="30">
        <v>414460</v>
      </c>
      <c r="D294" s="30">
        <v>2255</v>
      </c>
      <c r="E294" s="30">
        <v>689</v>
      </c>
      <c r="F294">
        <f t="shared" si="14"/>
        <v>54.40814553877334</v>
      </c>
      <c r="G294">
        <f t="shared" si="15"/>
        <v>16.624040920716112</v>
      </c>
    </row>
    <row r="295" spans="1:7" x14ac:dyDescent="0.25">
      <c r="A295" t="s">
        <v>954</v>
      </c>
      <c r="B295" s="29" t="s">
        <v>921</v>
      </c>
      <c r="C295" s="30">
        <v>135488</v>
      </c>
      <c r="D295" s="30">
        <v>53</v>
      </c>
      <c r="E295" s="30">
        <v>12</v>
      </c>
      <c r="F295">
        <f t="shared" si="14"/>
        <v>3.9117855455833728</v>
      </c>
      <c r="G295">
        <f t="shared" si="15"/>
        <v>0.88568729333963159</v>
      </c>
    </row>
    <row r="296" spans="1:7" x14ac:dyDescent="0.25">
      <c r="A296" t="s">
        <v>954</v>
      </c>
      <c r="B296" s="29" t="s">
        <v>918</v>
      </c>
      <c r="C296" s="30">
        <v>114164</v>
      </c>
      <c r="D296" s="30">
        <v>41</v>
      </c>
      <c r="E296" s="30">
        <v>11</v>
      </c>
      <c r="F296">
        <f t="shared" si="14"/>
        <v>3.5913247608703274</v>
      </c>
      <c r="G296">
        <f t="shared" si="15"/>
        <v>0.96352615535545361</v>
      </c>
    </row>
    <row r="297" spans="1:7" x14ac:dyDescent="0.25">
      <c r="A297" t="s">
        <v>954</v>
      </c>
      <c r="B297" s="29" t="s">
        <v>929</v>
      </c>
      <c r="C297" s="30">
        <v>197478</v>
      </c>
      <c r="D297" s="30">
        <v>69</v>
      </c>
      <c r="E297" s="30">
        <v>7</v>
      </c>
      <c r="F297">
        <f t="shared" si="14"/>
        <v>3.4940600978336827</v>
      </c>
      <c r="G297">
        <f t="shared" si="15"/>
        <v>0.35446986499762001</v>
      </c>
    </row>
    <row r="298" spans="1:7" x14ac:dyDescent="0.25">
      <c r="A298" t="s">
        <v>954</v>
      </c>
      <c r="B298" s="29" t="s">
        <v>904</v>
      </c>
      <c r="C298" s="30">
        <v>194840</v>
      </c>
      <c r="D298" s="30">
        <v>55</v>
      </c>
      <c r="E298" s="30">
        <v>10</v>
      </c>
      <c r="F298">
        <f t="shared" si="14"/>
        <v>2.822828987887497</v>
      </c>
      <c r="G298">
        <f t="shared" si="15"/>
        <v>0.51324163416136315</v>
      </c>
    </row>
    <row r="299" spans="1:7" x14ac:dyDescent="0.25">
      <c r="A299" t="s">
        <v>954</v>
      </c>
      <c r="B299" s="29" t="s">
        <v>859</v>
      </c>
      <c r="C299" s="30">
        <v>403144</v>
      </c>
      <c r="D299" s="30">
        <v>733</v>
      </c>
      <c r="E299" s="30">
        <v>115</v>
      </c>
      <c r="F299">
        <f t="shared" si="14"/>
        <v>18.182088782172126</v>
      </c>
      <c r="G299">
        <f t="shared" si="15"/>
        <v>2.8525787311729807</v>
      </c>
    </row>
    <row r="300" spans="1:7" x14ac:dyDescent="0.25">
      <c r="A300" t="s">
        <v>954</v>
      </c>
      <c r="B300" s="29" t="s">
        <v>935</v>
      </c>
      <c r="C300" s="30">
        <v>102909</v>
      </c>
      <c r="D300" s="30">
        <v>17</v>
      </c>
      <c r="E300" s="30">
        <v>7</v>
      </c>
      <c r="F300">
        <f t="shared" ref="F300:F302" si="16">(D300/C300)*10000</f>
        <v>1.6519449222128288</v>
      </c>
      <c r="G300">
        <f t="shared" ref="G300:G302" si="17">(E300/C300)*10000</f>
        <v>0.68021261502881192</v>
      </c>
    </row>
    <row r="301" spans="1:7" x14ac:dyDescent="0.25">
      <c r="A301" t="s">
        <v>954</v>
      </c>
      <c r="B301" s="29" t="s">
        <v>939</v>
      </c>
      <c r="C301" s="30">
        <v>236587</v>
      </c>
      <c r="D301" s="30">
        <v>15</v>
      </c>
      <c r="E301" s="30">
        <v>7</v>
      </c>
      <c r="F301">
        <f t="shared" si="16"/>
        <v>0.63401623926927508</v>
      </c>
      <c r="G301">
        <f t="shared" si="17"/>
        <v>0.29587424499232839</v>
      </c>
    </row>
    <row r="302" spans="1:7" x14ac:dyDescent="0.25">
      <c r="A302" t="s">
        <v>954</v>
      </c>
      <c r="B302" s="29" t="s">
        <v>941</v>
      </c>
      <c r="C302" s="30">
        <v>156091</v>
      </c>
      <c r="D302" s="30">
        <v>2</v>
      </c>
      <c r="E302" s="30">
        <v>0</v>
      </c>
      <c r="F302">
        <f t="shared" si="16"/>
        <v>0.1281303854802647</v>
      </c>
      <c r="G302">
        <f t="shared" si="17"/>
        <v>0</v>
      </c>
    </row>
    <row r="303" spans="1:7" hidden="1" x14ac:dyDescent="0.25"/>
    <row r="304" spans="1:7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</sheetData>
  <autoFilter ref="A1:G556">
    <filterColumn colId="0">
      <customFilters>
        <customFilter operator="notEqual" val=" "/>
      </customFilters>
    </filterColumn>
    <sortState ref="A122:G202">
      <sortCondition descending="1" ref="F1:F556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51"/>
  <sheetViews>
    <sheetView zoomScale="70" zoomScaleNormal="70" workbookViewId="0">
      <selection activeCell="I17" sqref="I17"/>
    </sheetView>
  </sheetViews>
  <sheetFormatPr defaultRowHeight="15" x14ac:dyDescent="0.25"/>
  <cols>
    <col min="2" max="2" width="54.85546875" bestFit="1" customWidth="1"/>
    <col min="3" max="3" width="22.140625" bestFit="1" customWidth="1"/>
    <col min="4" max="4" width="24.85546875" bestFit="1" customWidth="1"/>
    <col min="5" max="5" width="36.85546875" bestFit="1" customWidth="1"/>
    <col min="6" max="6" width="45.85546875" bestFit="1" customWidth="1"/>
    <col min="7" max="7" width="14.85546875" bestFit="1" customWidth="1"/>
    <col min="8" max="8" width="35" bestFit="1" customWidth="1"/>
  </cols>
  <sheetData>
    <row r="1" spans="1:8" x14ac:dyDescent="0.25">
      <c r="A1" t="s">
        <v>955</v>
      </c>
      <c r="B1" s="34" t="s">
        <v>961</v>
      </c>
      <c r="C1" s="34"/>
      <c r="D1" s="34" t="s">
        <v>962</v>
      </c>
      <c r="E1" s="34" t="s">
        <v>963</v>
      </c>
      <c r="F1" s="42" t="s">
        <v>965</v>
      </c>
      <c r="G1" s="42" t="s">
        <v>964</v>
      </c>
      <c r="H1" s="34" t="s">
        <v>960</v>
      </c>
    </row>
    <row r="2" spans="1:8" ht="15" hidden="1" customHeight="1" x14ac:dyDescent="0.25">
      <c r="A2" t="s">
        <v>954</v>
      </c>
      <c r="B2" s="29" t="s">
        <v>972</v>
      </c>
      <c r="C2" s="29" t="s">
        <v>973</v>
      </c>
      <c r="D2" s="30">
        <v>44884</v>
      </c>
      <c r="E2" s="30">
        <v>2517</v>
      </c>
      <c r="F2">
        <v>2677.1232510471436</v>
      </c>
      <c r="G2">
        <v>560.77889671152309</v>
      </c>
      <c r="H2" s="30">
        <v>12016</v>
      </c>
    </row>
    <row r="3" spans="1:8" ht="15" hidden="1" customHeight="1" x14ac:dyDescent="0.25">
      <c r="A3" t="s">
        <v>954</v>
      </c>
      <c r="B3" s="29" t="s">
        <v>974</v>
      </c>
      <c r="C3" s="29" t="s">
        <v>975</v>
      </c>
      <c r="D3" s="30">
        <v>49525</v>
      </c>
      <c r="E3" s="30">
        <v>1753</v>
      </c>
      <c r="F3">
        <v>2023.2205956587582</v>
      </c>
      <c r="G3">
        <v>353.9626451287229</v>
      </c>
      <c r="H3" s="30">
        <v>10020</v>
      </c>
    </row>
    <row r="4" spans="1:8" ht="15" hidden="1" customHeight="1" x14ac:dyDescent="0.25">
      <c r="A4" t="s">
        <v>954</v>
      </c>
      <c r="B4" s="29" t="s">
        <v>976</v>
      </c>
      <c r="C4" s="29" t="s">
        <v>977</v>
      </c>
      <c r="D4" s="30">
        <v>32074</v>
      </c>
      <c r="E4" s="30">
        <v>724</v>
      </c>
      <c r="F4">
        <v>1770.5930036789923</v>
      </c>
      <c r="G4">
        <v>225.72800399077133</v>
      </c>
      <c r="H4" s="30">
        <v>5679</v>
      </c>
    </row>
    <row r="5" spans="1:8" ht="15" hidden="1" customHeight="1" x14ac:dyDescent="0.25">
      <c r="A5" t="s">
        <v>954</v>
      </c>
      <c r="B5" s="29" t="s">
        <v>978</v>
      </c>
      <c r="C5" s="29" t="s">
        <v>979</v>
      </c>
      <c r="D5" s="30">
        <v>25919</v>
      </c>
      <c r="E5" s="30">
        <v>1089</v>
      </c>
      <c r="F5">
        <v>1748.1384312666385</v>
      </c>
      <c r="G5">
        <v>420.15509857633396</v>
      </c>
      <c r="H5" s="30">
        <v>4531</v>
      </c>
    </row>
    <row r="6" spans="1:8" ht="15" hidden="1" customHeight="1" x14ac:dyDescent="0.25">
      <c r="A6" t="s">
        <v>954</v>
      </c>
      <c r="B6" s="29" t="s">
        <v>980</v>
      </c>
      <c r="C6" s="29" t="s">
        <v>981</v>
      </c>
      <c r="D6" s="30">
        <v>70268</v>
      </c>
      <c r="E6" s="30">
        <v>2458</v>
      </c>
      <c r="F6">
        <v>1739.6254340524847</v>
      </c>
      <c r="G6">
        <v>349.80360903967664</v>
      </c>
      <c r="H6" s="30">
        <v>12224</v>
      </c>
    </row>
    <row r="7" spans="1:8" ht="15" hidden="1" customHeight="1" x14ac:dyDescent="0.25">
      <c r="A7" t="s">
        <v>954</v>
      </c>
      <c r="B7" s="29" t="s">
        <v>982</v>
      </c>
      <c r="C7" s="29" t="s">
        <v>983</v>
      </c>
      <c r="D7" s="30">
        <v>51175</v>
      </c>
      <c r="E7" s="30">
        <v>1248</v>
      </c>
      <c r="F7">
        <v>1598.6321446018565</v>
      </c>
      <c r="G7">
        <v>243.86907669760626</v>
      </c>
      <c r="H7" s="30">
        <v>8181</v>
      </c>
    </row>
    <row r="8" spans="1:8" ht="15" hidden="1" customHeight="1" x14ac:dyDescent="0.25">
      <c r="A8" t="s">
        <v>954</v>
      </c>
      <c r="B8" s="29" t="s">
        <v>984</v>
      </c>
      <c r="C8" s="29" t="s">
        <v>985</v>
      </c>
      <c r="D8" s="30">
        <v>75399</v>
      </c>
      <c r="E8" s="30">
        <v>1106</v>
      </c>
      <c r="F8">
        <v>1501.8766827146248</v>
      </c>
      <c r="G8">
        <v>146.68629557421187</v>
      </c>
      <c r="H8" s="30">
        <v>11324</v>
      </c>
    </row>
    <row r="9" spans="1:8" ht="15" hidden="1" customHeight="1" x14ac:dyDescent="0.25">
      <c r="A9" t="s">
        <v>954</v>
      </c>
      <c r="B9" s="29" t="s">
        <v>986</v>
      </c>
      <c r="C9" s="29" t="s">
        <v>987</v>
      </c>
      <c r="D9" s="30">
        <v>29258</v>
      </c>
      <c r="E9" s="30">
        <v>389</v>
      </c>
      <c r="F9">
        <v>1483.6967666962883</v>
      </c>
      <c r="G9">
        <v>132.9550892063709</v>
      </c>
      <c r="H9" s="30">
        <v>4341</v>
      </c>
    </row>
    <row r="10" spans="1:8" ht="15" hidden="1" customHeight="1" x14ac:dyDescent="0.25">
      <c r="A10" t="s">
        <v>954</v>
      </c>
      <c r="B10" s="29" t="s">
        <v>988</v>
      </c>
      <c r="C10" s="29" t="s">
        <v>989</v>
      </c>
      <c r="D10" s="30">
        <v>69714</v>
      </c>
      <c r="E10" s="30">
        <v>1513</v>
      </c>
      <c r="F10">
        <v>1441.4608256591216</v>
      </c>
      <c r="G10">
        <v>217.02957799007373</v>
      </c>
      <c r="H10" s="30">
        <v>10049</v>
      </c>
    </row>
    <row r="11" spans="1:8" ht="15" customHeight="1" x14ac:dyDescent="0.25">
      <c r="A11" t="s">
        <v>954</v>
      </c>
      <c r="B11" s="29" t="s">
        <v>990</v>
      </c>
      <c r="C11" s="29" t="s">
        <v>991</v>
      </c>
      <c r="D11" s="30">
        <v>148265</v>
      </c>
      <c r="E11" s="30">
        <v>4758</v>
      </c>
      <c r="F11">
        <v>1383.0641081846693</v>
      </c>
      <c r="G11">
        <v>320.91188075405523</v>
      </c>
      <c r="H11" s="30">
        <v>20506</v>
      </c>
    </row>
    <row r="12" spans="1:8" ht="15" hidden="1" customHeight="1" x14ac:dyDescent="0.25">
      <c r="A12" t="s">
        <v>954</v>
      </c>
      <c r="B12" s="29" t="s">
        <v>992</v>
      </c>
      <c r="C12" s="29" t="s">
        <v>993</v>
      </c>
      <c r="D12" s="30">
        <v>59932</v>
      </c>
      <c r="E12" s="30">
        <v>366</v>
      </c>
      <c r="F12">
        <v>1305.1458319428684</v>
      </c>
      <c r="G12">
        <v>61.069211773343127</v>
      </c>
      <c r="H12" s="30">
        <v>7822</v>
      </c>
    </row>
    <row r="13" spans="1:8" ht="15" hidden="1" customHeight="1" x14ac:dyDescent="0.25">
      <c r="A13" t="s">
        <v>954</v>
      </c>
      <c r="B13" s="29" t="s">
        <v>994</v>
      </c>
      <c r="C13" s="29" t="s">
        <v>987</v>
      </c>
      <c r="D13" s="30">
        <v>40240</v>
      </c>
      <c r="E13" s="30">
        <v>822</v>
      </c>
      <c r="F13">
        <v>1285.5367793240557</v>
      </c>
      <c r="G13">
        <v>204.27435387673955</v>
      </c>
      <c r="H13" s="30">
        <v>5173</v>
      </c>
    </row>
    <row r="14" spans="1:8" ht="15" customHeight="1" x14ac:dyDescent="0.25">
      <c r="A14" t="s">
        <v>954</v>
      </c>
      <c r="B14" s="29" t="s">
        <v>999</v>
      </c>
      <c r="C14" s="29" t="s">
        <v>1000</v>
      </c>
      <c r="D14" s="30">
        <v>8123112</v>
      </c>
      <c r="E14" s="30">
        <v>7566</v>
      </c>
      <c r="F14">
        <v>49.500733216530811</v>
      </c>
      <c r="G14">
        <v>9.3141643251995045</v>
      </c>
      <c r="H14" s="30">
        <v>40210</v>
      </c>
    </row>
    <row r="15" spans="1:8" ht="15" customHeight="1" x14ac:dyDescent="0.25">
      <c r="A15" t="s">
        <v>954</v>
      </c>
      <c r="B15" s="29" t="s">
        <v>1001</v>
      </c>
      <c r="C15" s="29" t="s">
        <v>1002</v>
      </c>
      <c r="D15" s="30">
        <v>2421578</v>
      </c>
      <c r="E15" s="30">
        <v>4927</v>
      </c>
      <c r="F15">
        <v>138.51711569893681</v>
      </c>
      <c r="G15">
        <v>20.346237040475263</v>
      </c>
      <c r="H15" s="30">
        <v>33543</v>
      </c>
    </row>
    <row r="16" spans="1:8" ht="15" customHeight="1" x14ac:dyDescent="0.25">
      <c r="A16" t="s">
        <v>954</v>
      </c>
      <c r="B16" s="29" t="s">
        <v>1003</v>
      </c>
      <c r="C16" s="29" t="s">
        <v>1004</v>
      </c>
      <c r="D16" s="30">
        <v>1139580</v>
      </c>
      <c r="E16" s="30">
        <v>4379</v>
      </c>
      <c r="F16">
        <v>262.40369258849751</v>
      </c>
      <c r="G16">
        <v>38.426437810421383</v>
      </c>
      <c r="H16" s="30">
        <v>29903</v>
      </c>
    </row>
    <row r="17" spans="1:8" x14ac:dyDescent="0.25">
      <c r="A17" t="s">
        <v>954</v>
      </c>
      <c r="B17" s="29" t="s">
        <v>1005</v>
      </c>
      <c r="C17" s="29" t="s">
        <v>1006</v>
      </c>
      <c r="D17" s="30">
        <v>5456991</v>
      </c>
      <c r="E17" s="30">
        <v>5239</v>
      </c>
      <c r="F17">
        <v>52.182603929528192</v>
      </c>
      <c r="G17">
        <v>9.6005289361847961</v>
      </c>
      <c r="H17" s="30">
        <v>28476</v>
      </c>
    </row>
    <row r="18" spans="1:8" x14ac:dyDescent="0.25">
      <c r="A18" t="s">
        <v>954</v>
      </c>
      <c r="B18" s="29" t="s">
        <v>1007</v>
      </c>
      <c r="C18" s="29" t="s">
        <v>1008</v>
      </c>
      <c r="D18" s="30">
        <v>2563343</v>
      </c>
      <c r="E18" s="30">
        <v>3984</v>
      </c>
      <c r="F18">
        <v>101.95670263402127</v>
      </c>
      <c r="G18">
        <v>15.5422040671108</v>
      </c>
      <c r="H18" s="30">
        <v>26135</v>
      </c>
    </row>
    <row r="19" spans="1:8" x14ac:dyDescent="0.25">
      <c r="A19" t="s">
        <v>954</v>
      </c>
      <c r="B19" s="29" t="s">
        <v>1009</v>
      </c>
      <c r="C19" s="29" t="s">
        <v>1010</v>
      </c>
      <c r="D19" s="30">
        <v>4120166</v>
      </c>
      <c r="E19" s="30">
        <v>4207</v>
      </c>
      <c r="F19">
        <v>56.332681741463816</v>
      </c>
      <c r="G19">
        <v>10.210753644391998</v>
      </c>
      <c r="H19" s="30">
        <v>23210</v>
      </c>
    </row>
    <row r="20" spans="1:8" x14ac:dyDescent="0.25">
      <c r="A20" t="s">
        <v>954</v>
      </c>
      <c r="B20" s="29" t="s">
        <v>1011</v>
      </c>
      <c r="C20" s="29" t="s">
        <v>993</v>
      </c>
      <c r="D20" s="30">
        <v>2241972</v>
      </c>
      <c r="E20" s="30">
        <v>3308</v>
      </c>
      <c r="F20">
        <v>96.477565286274753</v>
      </c>
      <c r="G20">
        <v>14.754867589782565</v>
      </c>
      <c r="H20" s="30">
        <v>21630</v>
      </c>
    </row>
    <row r="21" spans="1:8" x14ac:dyDescent="0.25">
      <c r="A21" t="s">
        <v>954</v>
      </c>
      <c r="B21" s="29" t="s">
        <v>1012</v>
      </c>
      <c r="C21" s="29" t="s">
        <v>981</v>
      </c>
      <c r="D21" s="30">
        <v>2576412</v>
      </c>
      <c r="E21" s="30">
        <v>3016</v>
      </c>
      <c r="F21">
        <v>74.696904066585617</v>
      </c>
      <c r="G21">
        <v>11.706202268891776</v>
      </c>
      <c r="H21" s="30">
        <v>19245</v>
      </c>
    </row>
    <row r="22" spans="1:8" x14ac:dyDescent="0.25">
      <c r="A22" t="s">
        <v>954</v>
      </c>
      <c r="B22" s="29" t="s">
        <v>1013</v>
      </c>
      <c r="C22" s="29" t="s">
        <v>1006</v>
      </c>
      <c r="D22" s="30">
        <v>2045647</v>
      </c>
      <c r="E22" s="30">
        <v>3067</v>
      </c>
      <c r="F22">
        <v>93.261447356264298</v>
      </c>
      <c r="G22">
        <v>14.992811565240729</v>
      </c>
      <c r="H22" s="30">
        <v>19078</v>
      </c>
    </row>
    <row r="23" spans="1:8" x14ac:dyDescent="0.25">
      <c r="A23" t="s">
        <v>954</v>
      </c>
      <c r="B23" s="29" t="s">
        <v>1014</v>
      </c>
      <c r="C23" s="29" t="s">
        <v>1015</v>
      </c>
      <c r="D23" s="30">
        <v>2559666</v>
      </c>
      <c r="E23" s="30">
        <v>3435</v>
      </c>
      <c r="F23">
        <v>68.977749440747345</v>
      </c>
      <c r="G23">
        <v>13.41971960404209</v>
      </c>
      <c r="H23" s="30">
        <v>17656</v>
      </c>
    </row>
    <row r="24" spans="1:8" x14ac:dyDescent="0.25">
      <c r="A24" t="s">
        <v>954</v>
      </c>
      <c r="B24" s="29" t="s">
        <v>1016</v>
      </c>
      <c r="C24" s="29" t="s">
        <v>1017</v>
      </c>
      <c r="D24" s="30">
        <v>316916</v>
      </c>
      <c r="E24" s="30">
        <v>2807</v>
      </c>
      <c r="F24">
        <v>546.35928763457821</v>
      </c>
      <c r="G24">
        <v>88.57236617905059</v>
      </c>
      <c r="H24" s="30">
        <v>17315</v>
      </c>
    </row>
    <row r="25" spans="1:8" x14ac:dyDescent="0.25">
      <c r="A25" t="s">
        <v>954</v>
      </c>
      <c r="B25" s="29" t="s">
        <v>1018</v>
      </c>
      <c r="C25" s="29" t="s">
        <v>1019</v>
      </c>
      <c r="D25" s="30">
        <v>241065</v>
      </c>
      <c r="E25" s="30">
        <v>3335</v>
      </c>
      <c r="F25">
        <v>707.40256777217769</v>
      </c>
      <c r="G25">
        <v>138.34442992553875</v>
      </c>
      <c r="H25" s="30">
        <v>17053</v>
      </c>
    </row>
    <row r="26" spans="1:8" x14ac:dyDescent="0.25">
      <c r="A26" t="s">
        <v>954</v>
      </c>
      <c r="B26" s="29" t="s">
        <v>1020</v>
      </c>
      <c r="C26" s="29" t="s">
        <v>973</v>
      </c>
      <c r="D26" s="30">
        <v>1094529</v>
      </c>
      <c r="E26" s="30">
        <v>2321</v>
      </c>
      <c r="F26">
        <v>135.40984295528031</v>
      </c>
      <c r="G26">
        <v>21.205468288186058</v>
      </c>
      <c r="H26" s="30">
        <v>14821</v>
      </c>
    </row>
    <row r="27" spans="1:8" x14ac:dyDescent="0.25">
      <c r="A27" t="s">
        <v>954</v>
      </c>
      <c r="B27" s="29" t="s">
        <v>1021</v>
      </c>
      <c r="C27" s="29" t="s">
        <v>1006</v>
      </c>
      <c r="D27" s="30">
        <v>1239334</v>
      </c>
      <c r="E27" s="30">
        <v>2013</v>
      </c>
      <c r="F27">
        <v>119.25760126003159</v>
      </c>
      <c r="G27">
        <v>16.242594813020542</v>
      </c>
      <c r="H27" s="30">
        <v>14780</v>
      </c>
    </row>
    <row r="28" spans="1:8" x14ac:dyDescent="0.25">
      <c r="A28" t="s">
        <v>954</v>
      </c>
      <c r="B28" s="29" t="s">
        <v>1022</v>
      </c>
      <c r="C28" s="29" t="s">
        <v>1023</v>
      </c>
      <c r="D28" s="30">
        <v>1778005</v>
      </c>
      <c r="E28" s="30">
        <v>2656</v>
      </c>
      <c r="F28">
        <v>79.358606978045614</v>
      </c>
      <c r="G28">
        <v>14.938090725279174</v>
      </c>
      <c r="H28" s="30">
        <v>14110</v>
      </c>
    </row>
    <row r="29" spans="1:8" x14ac:dyDescent="0.25">
      <c r="A29" t="s">
        <v>954</v>
      </c>
      <c r="B29" s="29" t="s">
        <v>1024</v>
      </c>
      <c r="C29" s="29" t="s">
        <v>1025</v>
      </c>
      <c r="D29" s="30">
        <v>1626232</v>
      </c>
      <c r="E29" s="30">
        <v>2794</v>
      </c>
      <c r="F29">
        <v>83.628904117001753</v>
      </c>
      <c r="G29">
        <v>17.18082044874286</v>
      </c>
      <c r="H29" s="30">
        <v>13600</v>
      </c>
    </row>
    <row r="30" spans="1:8" x14ac:dyDescent="0.25">
      <c r="A30" t="s">
        <v>954</v>
      </c>
      <c r="B30" s="29" t="s">
        <v>1026</v>
      </c>
      <c r="C30" s="29" t="s">
        <v>1006</v>
      </c>
      <c r="D30" s="30">
        <v>697430</v>
      </c>
      <c r="E30" s="30">
        <v>1756</v>
      </c>
      <c r="F30">
        <v>158.03736575713691</v>
      </c>
      <c r="G30">
        <v>25.178154079979354</v>
      </c>
      <c r="H30" s="30">
        <v>11022</v>
      </c>
    </row>
    <row r="31" spans="1:8" x14ac:dyDescent="0.25">
      <c r="A31" t="s">
        <v>954</v>
      </c>
      <c r="B31" s="29" t="s">
        <v>1027</v>
      </c>
      <c r="C31" s="29" t="s">
        <v>981</v>
      </c>
      <c r="D31" s="30">
        <v>2954801</v>
      </c>
      <c r="E31" s="30">
        <v>1707</v>
      </c>
      <c r="F31">
        <v>35.636917680750756</v>
      </c>
      <c r="G31">
        <v>5.7770387921217035</v>
      </c>
      <c r="H31" s="30">
        <v>10530</v>
      </c>
    </row>
    <row r="32" spans="1:8" x14ac:dyDescent="0.25">
      <c r="A32" t="s">
        <v>954</v>
      </c>
      <c r="B32" s="29" t="s">
        <v>1028</v>
      </c>
      <c r="C32" s="29" t="s">
        <v>1006</v>
      </c>
      <c r="D32" s="30">
        <v>1010970</v>
      </c>
      <c r="E32" s="30">
        <v>1624</v>
      </c>
      <c r="F32">
        <v>98.370871539214804</v>
      </c>
      <c r="G32">
        <v>16.063780329782286</v>
      </c>
      <c r="H32" s="30">
        <v>9945</v>
      </c>
    </row>
    <row r="33" spans="1:8" x14ac:dyDescent="0.25">
      <c r="A33" t="s">
        <v>954</v>
      </c>
      <c r="B33" s="29" t="s">
        <v>1029</v>
      </c>
      <c r="C33" s="29" t="s">
        <v>1030</v>
      </c>
      <c r="D33" s="30">
        <v>1619025</v>
      </c>
      <c r="E33" s="30">
        <v>865</v>
      </c>
      <c r="F33">
        <v>60.839085251926313</v>
      </c>
      <c r="G33">
        <v>5.342721699788453</v>
      </c>
      <c r="H33" s="30">
        <v>9850</v>
      </c>
    </row>
    <row r="34" spans="1:8" x14ac:dyDescent="0.25">
      <c r="A34" t="s">
        <v>954</v>
      </c>
      <c r="B34" s="29" t="s">
        <v>1031</v>
      </c>
      <c r="C34" s="29" t="s">
        <v>1032</v>
      </c>
      <c r="D34" s="30">
        <v>1223383</v>
      </c>
      <c r="E34" s="30">
        <v>1698</v>
      </c>
      <c r="F34">
        <v>78.871457262361815</v>
      </c>
      <c r="G34">
        <v>13.879545489842512</v>
      </c>
      <c r="H34" s="30">
        <v>9649</v>
      </c>
    </row>
    <row r="35" spans="1:8" x14ac:dyDescent="0.25">
      <c r="A35" t="s">
        <v>954</v>
      </c>
      <c r="B35" s="29" t="s">
        <v>995</v>
      </c>
      <c r="C35" s="29" t="s">
        <v>996</v>
      </c>
      <c r="D35" s="30">
        <v>92134</v>
      </c>
      <c r="E35" s="30">
        <v>1633</v>
      </c>
      <c r="F35">
        <v>997.67729611218431</v>
      </c>
      <c r="G35">
        <v>177.24184340200142</v>
      </c>
      <c r="H35" s="30">
        <v>9192</v>
      </c>
    </row>
    <row r="36" spans="1:8" x14ac:dyDescent="0.25">
      <c r="A36" t="s">
        <v>954</v>
      </c>
      <c r="B36" s="29" t="s">
        <v>1033</v>
      </c>
      <c r="C36" s="29" t="s">
        <v>1034</v>
      </c>
      <c r="D36" s="30">
        <v>836802</v>
      </c>
      <c r="E36" s="30">
        <v>1726</v>
      </c>
      <c r="F36">
        <v>108.46054383235222</v>
      </c>
      <c r="G36">
        <v>20.626145731009249</v>
      </c>
      <c r="H36" s="30">
        <v>9076</v>
      </c>
    </row>
    <row r="37" spans="1:8" x14ac:dyDescent="0.25">
      <c r="A37" t="s">
        <v>954</v>
      </c>
      <c r="B37" s="29" t="s">
        <v>1035</v>
      </c>
      <c r="C37" s="29" t="s">
        <v>1030</v>
      </c>
      <c r="D37" s="30">
        <v>310979</v>
      </c>
      <c r="E37" s="30">
        <v>1699</v>
      </c>
      <c r="F37">
        <v>258.40973184684498</v>
      </c>
      <c r="G37">
        <v>54.633914187131609</v>
      </c>
      <c r="H37" s="30">
        <v>8036</v>
      </c>
    </row>
    <row r="38" spans="1:8" x14ac:dyDescent="0.25">
      <c r="A38" t="s">
        <v>954</v>
      </c>
      <c r="B38" s="29" t="s">
        <v>1036</v>
      </c>
      <c r="C38" s="29" t="s">
        <v>996</v>
      </c>
      <c r="D38" s="30">
        <v>2122149</v>
      </c>
      <c r="E38" s="30">
        <v>1419</v>
      </c>
      <c r="F38">
        <v>36.693936193924181</v>
      </c>
      <c r="G38">
        <v>6.6866181403850531</v>
      </c>
      <c r="H38" s="30">
        <v>7787</v>
      </c>
    </row>
    <row r="39" spans="1:8" x14ac:dyDescent="0.25">
      <c r="A39" t="s">
        <v>954</v>
      </c>
      <c r="B39" s="29" t="s">
        <v>1037</v>
      </c>
      <c r="C39" s="29" t="s">
        <v>1038</v>
      </c>
      <c r="D39" s="30">
        <v>335845</v>
      </c>
      <c r="E39" s="30">
        <v>1209</v>
      </c>
      <c r="F39">
        <v>230.52300912623383</v>
      </c>
      <c r="G39">
        <v>35.99874942309696</v>
      </c>
      <c r="H39" s="30">
        <v>7742</v>
      </c>
    </row>
    <row r="40" spans="1:8" x14ac:dyDescent="0.25">
      <c r="A40" t="s">
        <v>954</v>
      </c>
      <c r="B40" s="29" t="s">
        <v>1039</v>
      </c>
      <c r="C40" s="29" t="s">
        <v>1040</v>
      </c>
      <c r="D40" s="30">
        <v>797655</v>
      </c>
      <c r="E40" s="30">
        <v>1267</v>
      </c>
      <c r="F40">
        <v>92.571349769010411</v>
      </c>
      <c r="G40">
        <v>15.884060151318552</v>
      </c>
      <c r="H40" s="30">
        <v>7384</v>
      </c>
    </row>
    <row r="41" spans="1:8" x14ac:dyDescent="0.25">
      <c r="A41" t="s">
        <v>954</v>
      </c>
      <c r="B41" s="29" t="s">
        <v>1041</v>
      </c>
      <c r="C41" s="29" t="s">
        <v>1042</v>
      </c>
      <c r="D41" s="30">
        <v>1211011</v>
      </c>
      <c r="E41" s="30">
        <v>1196</v>
      </c>
      <c r="F41">
        <v>56.845065816908352</v>
      </c>
      <c r="G41">
        <v>9.8760457171735005</v>
      </c>
      <c r="H41" s="30">
        <v>6884</v>
      </c>
    </row>
    <row r="42" spans="1:8" x14ac:dyDescent="0.25">
      <c r="A42" t="s">
        <v>954</v>
      </c>
      <c r="B42" s="29" t="s">
        <v>1043</v>
      </c>
      <c r="C42" s="29" t="s">
        <v>1044</v>
      </c>
      <c r="D42" s="30">
        <v>582047</v>
      </c>
      <c r="E42" s="30">
        <v>804</v>
      </c>
      <c r="F42">
        <v>118.25505500414914</v>
      </c>
      <c r="G42">
        <v>13.813317481234334</v>
      </c>
      <c r="H42" s="30">
        <v>6883</v>
      </c>
    </row>
    <row r="43" spans="1:8" x14ac:dyDescent="0.25">
      <c r="A43" t="s">
        <v>954</v>
      </c>
      <c r="B43" s="29" t="s">
        <v>1045</v>
      </c>
      <c r="C43" s="29" t="s">
        <v>996</v>
      </c>
      <c r="D43" s="30">
        <v>110022</v>
      </c>
      <c r="E43" s="30">
        <v>660</v>
      </c>
      <c r="F43">
        <v>624.51146134409487</v>
      </c>
      <c r="G43">
        <v>59.988002399520099</v>
      </c>
      <c r="H43" s="30">
        <v>6871</v>
      </c>
    </row>
    <row r="44" spans="1:8" x14ac:dyDescent="0.25">
      <c r="A44" t="s">
        <v>954</v>
      </c>
      <c r="B44" s="29" t="s">
        <v>1046</v>
      </c>
      <c r="C44" s="29" t="s">
        <v>991</v>
      </c>
      <c r="D44" s="30">
        <v>160786</v>
      </c>
      <c r="E44" s="30">
        <v>981</v>
      </c>
      <c r="F44">
        <v>425.03700570945233</v>
      </c>
      <c r="G44">
        <v>61.012774744069759</v>
      </c>
      <c r="H44" s="30">
        <v>6834</v>
      </c>
    </row>
    <row r="45" spans="1:8" hidden="1" x14ac:dyDescent="0.25">
      <c r="A45" t="s">
        <v>954</v>
      </c>
      <c r="B45" s="29" t="s">
        <v>997</v>
      </c>
      <c r="C45" s="29" t="s">
        <v>977</v>
      </c>
      <c r="D45" s="30">
        <v>67841</v>
      </c>
      <c r="E45" s="30">
        <v>983</v>
      </c>
      <c r="F45">
        <v>958.56487964505243</v>
      </c>
      <c r="G45">
        <v>144.89762827788505</v>
      </c>
      <c r="H45" s="30">
        <v>6503</v>
      </c>
    </row>
    <row r="46" spans="1:8" x14ac:dyDescent="0.25">
      <c r="A46" t="s">
        <v>954</v>
      </c>
      <c r="B46" s="29" t="s">
        <v>1047</v>
      </c>
      <c r="C46" s="29" t="s">
        <v>1048</v>
      </c>
      <c r="D46" s="30">
        <v>139267</v>
      </c>
      <c r="E46" s="30">
        <v>625</v>
      </c>
      <c r="F46">
        <v>451.86584043599703</v>
      </c>
      <c r="G46">
        <v>44.877824610280967</v>
      </c>
      <c r="H46" s="30">
        <v>6293</v>
      </c>
    </row>
    <row r="47" spans="1:8" x14ac:dyDescent="0.25">
      <c r="A47" t="s">
        <v>954</v>
      </c>
      <c r="B47" s="29" t="s">
        <v>1049</v>
      </c>
      <c r="C47" s="29" t="s">
        <v>1042</v>
      </c>
      <c r="D47" s="30">
        <v>120470</v>
      </c>
      <c r="E47" s="30">
        <v>1387</v>
      </c>
      <c r="F47">
        <v>497.13621648543204</v>
      </c>
      <c r="G47">
        <v>115.13239810741264</v>
      </c>
      <c r="H47" s="30">
        <v>5989</v>
      </c>
    </row>
    <row r="48" spans="1:8" x14ac:dyDescent="0.25">
      <c r="A48" t="s">
        <v>954</v>
      </c>
      <c r="B48" s="29" t="s">
        <v>1050</v>
      </c>
      <c r="C48" s="29" t="s">
        <v>1051</v>
      </c>
      <c r="D48" s="30">
        <v>616068</v>
      </c>
      <c r="E48" s="30">
        <v>936</v>
      </c>
      <c r="F48">
        <v>94.535018861554249</v>
      </c>
      <c r="G48">
        <v>15.193128031321219</v>
      </c>
      <c r="H48" s="30">
        <v>5824</v>
      </c>
    </row>
    <row r="49" spans="1:8" x14ac:dyDescent="0.25">
      <c r="A49" t="s">
        <v>954</v>
      </c>
      <c r="B49" s="29" t="s">
        <v>1052</v>
      </c>
      <c r="C49" s="29" t="s">
        <v>1053</v>
      </c>
      <c r="D49" s="30">
        <v>219269</v>
      </c>
      <c r="E49" s="30">
        <v>1541</v>
      </c>
      <c r="F49">
        <v>251.47193629742461</v>
      </c>
      <c r="G49">
        <v>70.278972403759767</v>
      </c>
      <c r="H49" s="30">
        <v>5514</v>
      </c>
    </row>
    <row r="50" spans="1:8" x14ac:dyDescent="0.25">
      <c r="A50" t="s">
        <v>954</v>
      </c>
      <c r="B50" s="29" t="s">
        <v>1054</v>
      </c>
      <c r="C50" s="29" t="s">
        <v>1025</v>
      </c>
      <c r="D50" s="30">
        <v>189825</v>
      </c>
      <c r="E50" s="30">
        <v>1025</v>
      </c>
      <c r="F50">
        <v>288.42354800474124</v>
      </c>
      <c r="G50">
        <v>53.997102594494926</v>
      </c>
      <c r="H50" s="30">
        <v>5475</v>
      </c>
    </row>
    <row r="51" spans="1:8" x14ac:dyDescent="0.25">
      <c r="A51" t="s">
        <v>954</v>
      </c>
      <c r="B51" s="29" t="s">
        <v>1055</v>
      </c>
      <c r="C51" s="29" t="s">
        <v>975</v>
      </c>
      <c r="D51" s="30">
        <v>443427</v>
      </c>
      <c r="E51" s="30">
        <v>1118</v>
      </c>
      <c r="F51">
        <v>123.15443128181188</v>
      </c>
      <c r="G51">
        <v>25.212718215174085</v>
      </c>
      <c r="H51" s="30">
        <v>5461</v>
      </c>
    </row>
    <row r="52" spans="1:8" x14ac:dyDescent="0.25">
      <c r="A52" t="s">
        <v>954</v>
      </c>
      <c r="B52" s="29" t="s">
        <v>1056</v>
      </c>
      <c r="C52" s="29" t="s">
        <v>1038</v>
      </c>
      <c r="D52" s="30">
        <v>533971</v>
      </c>
      <c r="E52" s="30">
        <v>883</v>
      </c>
      <c r="F52">
        <v>99.200143828035607</v>
      </c>
      <c r="G52">
        <v>16.536478572806388</v>
      </c>
      <c r="H52" s="30">
        <v>5297</v>
      </c>
    </row>
    <row r="53" spans="1:8" x14ac:dyDescent="0.25">
      <c r="A53" t="s">
        <v>954</v>
      </c>
      <c r="B53" s="29" t="s">
        <v>1057</v>
      </c>
      <c r="C53" s="29" t="s">
        <v>981</v>
      </c>
      <c r="D53" s="30">
        <v>773940</v>
      </c>
      <c r="E53" s="30">
        <v>923</v>
      </c>
      <c r="F53">
        <v>68.015608445099105</v>
      </c>
      <c r="G53">
        <v>11.925989094761869</v>
      </c>
      <c r="H53" s="30">
        <v>5264</v>
      </c>
    </row>
    <row r="54" spans="1:8" x14ac:dyDescent="0.25">
      <c r="A54" t="s">
        <v>954</v>
      </c>
      <c r="B54" s="29" t="s">
        <v>1058</v>
      </c>
      <c r="C54" s="29" t="s">
        <v>1040</v>
      </c>
      <c r="D54" s="30">
        <v>324448</v>
      </c>
      <c r="E54" s="30">
        <v>443</v>
      </c>
      <c r="F54">
        <v>161.19686359601536</v>
      </c>
      <c r="G54">
        <v>13.653959956603215</v>
      </c>
      <c r="H54" s="30">
        <v>5230</v>
      </c>
    </row>
    <row r="55" spans="1:8" x14ac:dyDescent="0.25">
      <c r="A55" t="s">
        <v>954</v>
      </c>
      <c r="B55" s="29" t="s">
        <v>1059</v>
      </c>
      <c r="C55" s="29" t="s">
        <v>1060</v>
      </c>
      <c r="D55" s="30">
        <v>355607</v>
      </c>
      <c r="E55" s="30">
        <v>340</v>
      </c>
      <c r="F55">
        <v>140.97022837008271</v>
      </c>
      <c r="G55">
        <v>9.561116625938185</v>
      </c>
      <c r="H55" s="30">
        <v>5013</v>
      </c>
    </row>
    <row r="56" spans="1:8" hidden="1" x14ac:dyDescent="0.25">
      <c r="A56" t="s">
        <v>954</v>
      </c>
      <c r="B56" s="29" t="s">
        <v>998</v>
      </c>
      <c r="C56" s="29" t="s">
        <v>989</v>
      </c>
      <c r="D56" s="30">
        <v>52204</v>
      </c>
      <c r="E56" s="30">
        <v>935</v>
      </c>
      <c r="F56">
        <v>956.63167573366024</v>
      </c>
      <c r="G56">
        <v>179.10504942150024</v>
      </c>
      <c r="H56" s="30">
        <v>4994</v>
      </c>
    </row>
    <row r="57" spans="1:8" x14ac:dyDescent="0.25">
      <c r="A57" t="s">
        <v>954</v>
      </c>
      <c r="B57" s="29" t="s">
        <v>1061</v>
      </c>
      <c r="C57" s="29" t="s">
        <v>1062</v>
      </c>
      <c r="D57" s="30">
        <v>445349</v>
      </c>
      <c r="E57" s="30">
        <v>727</v>
      </c>
      <c r="F57">
        <v>112.02450213203578</v>
      </c>
      <c r="G57">
        <v>16.32427601723592</v>
      </c>
      <c r="H57" s="30">
        <v>4989</v>
      </c>
    </row>
    <row r="58" spans="1:8" x14ac:dyDescent="0.25">
      <c r="A58" t="s">
        <v>954</v>
      </c>
      <c r="B58" s="29" t="s">
        <v>1063</v>
      </c>
      <c r="C58" s="29" t="s">
        <v>1064</v>
      </c>
      <c r="D58" s="30">
        <v>978967</v>
      </c>
      <c r="E58" s="30">
        <v>1063</v>
      </c>
      <c r="F58">
        <v>50.512427895935211</v>
      </c>
      <c r="G58">
        <v>10.858384399065546</v>
      </c>
      <c r="H58" s="30">
        <v>4945</v>
      </c>
    </row>
    <row r="59" spans="1:8" x14ac:dyDescent="0.25">
      <c r="A59" t="s">
        <v>954</v>
      </c>
      <c r="B59" s="29" t="s">
        <v>1065</v>
      </c>
      <c r="C59" s="29" t="s">
        <v>975</v>
      </c>
      <c r="D59" s="30">
        <v>476709</v>
      </c>
      <c r="E59" s="30">
        <v>878</v>
      </c>
      <c r="F59">
        <v>102.83002838209474</v>
      </c>
      <c r="G59">
        <v>18.417944700016154</v>
      </c>
      <c r="H59" s="30">
        <v>4902</v>
      </c>
    </row>
    <row r="60" spans="1:8" x14ac:dyDescent="0.25">
      <c r="A60" t="s">
        <v>954</v>
      </c>
      <c r="B60" s="29" t="s">
        <v>1066</v>
      </c>
      <c r="C60" s="29" t="s">
        <v>1017</v>
      </c>
      <c r="D60" s="30">
        <v>775911</v>
      </c>
      <c r="E60" s="30">
        <v>860</v>
      </c>
      <c r="F60">
        <v>62.494280916239106</v>
      </c>
      <c r="G60">
        <v>11.08374542956602</v>
      </c>
      <c r="H60" s="30">
        <v>4849</v>
      </c>
    </row>
    <row r="61" spans="1:8" x14ac:dyDescent="0.25">
      <c r="A61" t="s">
        <v>954</v>
      </c>
      <c r="B61" s="29" t="s">
        <v>1067</v>
      </c>
      <c r="C61" s="29" t="s">
        <v>1019</v>
      </c>
      <c r="D61" s="30">
        <v>481122</v>
      </c>
      <c r="E61" s="30">
        <v>913</v>
      </c>
      <c r="F61">
        <v>100.26562909199745</v>
      </c>
      <c r="G61">
        <v>18.976475821101509</v>
      </c>
      <c r="H61" s="30">
        <v>4824</v>
      </c>
    </row>
    <row r="62" spans="1:8" x14ac:dyDescent="0.25">
      <c r="A62" t="s">
        <v>954</v>
      </c>
      <c r="B62" s="29" t="s">
        <v>1068</v>
      </c>
      <c r="C62" s="29" t="s">
        <v>981</v>
      </c>
      <c r="D62" s="30">
        <v>113641</v>
      </c>
      <c r="E62" s="30">
        <v>416</v>
      </c>
      <c r="F62">
        <v>394.3119120739874</v>
      </c>
      <c r="G62">
        <v>36.606506454536657</v>
      </c>
      <c r="H62" s="30">
        <v>4481</v>
      </c>
    </row>
    <row r="63" spans="1:8" x14ac:dyDescent="0.25">
      <c r="A63" t="s">
        <v>954</v>
      </c>
      <c r="B63" s="29" t="s">
        <v>1069</v>
      </c>
      <c r="C63" s="29" t="s">
        <v>1070</v>
      </c>
      <c r="D63" s="30">
        <v>293984</v>
      </c>
      <c r="E63" s="30">
        <v>689</v>
      </c>
      <c r="F63">
        <v>146.13040165451181</v>
      </c>
      <c r="G63">
        <v>23.436649613584414</v>
      </c>
      <c r="H63" s="30">
        <v>4296</v>
      </c>
    </row>
    <row r="64" spans="1:8" hidden="1" x14ac:dyDescent="0.25">
      <c r="A64" t="s">
        <v>954</v>
      </c>
      <c r="B64" s="29" t="s">
        <v>1071</v>
      </c>
      <c r="C64" s="29" t="s">
        <v>983</v>
      </c>
      <c r="D64" s="30">
        <v>82306</v>
      </c>
      <c r="E64" s="30">
        <v>883</v>
      </c>
      <c r="F64">
        <v>519.88919398342773</v>
      </c>
      <c r="G64">
        <v>107.28257964182441</v>
      </c>
      <c r="H64" s="30">
        <v>4279</v>
      </c>
    </row>
    <row r="65" spans="1:8" x14ac:dyDescent="0.25">
      <c r="A65" t="s">
        <v>954</v>
      </c>
      <c r="B65" s="29" t="s">
        <v>1072</v>
      </c>
      <c r="C65" s="29" t="s">
        <v>991</v>
      </c>
      <c r="D65" s="30">
        <v>1709983</v>
      </c>
      <c r="E65" s="30">
        <v>880</v>
      </c>
      <c r="F65">
        <v>24.976856495064574</v>
      </c>
      <c r="G65">
        <v>5.1462499919589844</v>
      </c>
      <c r="H65" s="30">
        <v>4271</v>
      </c>
    </row>
    <row r="66" spans="1:8" x14ac:dyDescent="0.25">
      <c r="A66" t="s">
        <v>954</v>
      </c>
      <c r="B66" s="29" t="s">
        <v>1073</v>
      </c>
      <c r="C66" s="29" t="s">
        <v>1034</v>
      </c>
      <c r="D66" s="30">
        <v>923418</v>
      </c>
      <c r="E66" s="30">
        <v>1052</v>
      </c>
      <c r="F66">
        <v>45.039191352128725</v>
      </c>
      <c r="G66">
        <v>11.392457153748357</v>
      </c>
      <c r="H66" s="30">
        <v>4159</v>
      </c>
    </row>
    <row r="67" spans="1:8" x14ac:dyDescent="0.25">
      <c r="A67" t="s">
        <v>954</v>
      </c>
      <c r="B67" s="29" t="s">
        <v>1074</v>
      </c>
      <c r="C67" s="29" t="s">
        <v>1075</v>
      </c>
      <c r="D67" s="30">
        <v>907677</v>
      </c>
      <c r="E67" s="30">
        <v>734</v>
      </c>
      <c r="F67">
        <v>45.346527454149431</v>
      </c>
      <c r="G67">
        <v>8.0865770532909842</v>
      </c>
      <c r="H67" s="30">
        <v>4116</v>
      </c>
    </row>
    <row r="68" spans="1:8" x14ac:dyDescent="0.25">
      <c r="A68" t="s">
        <v>954</v>
      </c>
      <c r="B68" s="29" t="s">
        <v>1076</v>
      </c>
      <c r="C68" s="29" t="s">
        <v>1077</v>
      </c>
      <c r="D68" s="30">
        <v>1080271</v>
      </c>
      <c r="E68" s="30">
        <v>1530</v>
      </c>
      <c r="F68">
        <v>37.620189748683437</v>
      </c>
      <c r="G68">
        <v>14.163112774479735</v>
      </c>
      <c r="H68" s="30">
        <v>4064</v>
      </c>
    </row>
    <row r="69" spans="1:8" x14ac:dyDescent="0.25">
      <c r="A69" t="s">
        <v>954</v>
      </c>
      <c r="B69" s="29" t="s">
        <v>1078</v>
      </c>
      <c r="C69" s="29" t="s">
        <v>1079</v>
      </c>
      <c r="D69" s="30">
        <v>227956</v>
      </c>
      <c r="E69" s="30">
        <v>606</v>
      </c>
      <c r="F69">
        <v>166.30402358349855</v>
      </c>
      <c r="G69">
        <v>26.584077629016129</v>
      </c>
      <c r="H69" s="30">
        <v>3791</v>
      </c>
    </row>
    <row r="70" spans="1:8" x14ac:dyDescent="0.25">
      <c r="A70" t="s">
        <v>954</v>
      </c>
      <c r="B70" s="29" t="s">
        <v>1080</v>
      </c>
      <c r="C70" s="29" t="s">
        <v>1006</v>
      </c>
      <c r="D70" s="30">
        <v>1118924</v>
      </c>
      <c r="E70" s="30">
        <v>993</v>
      </c>
      <c r="F70">
        <v>32.468693137335514</v>
      </c>
      <c r="G70">
        <v>8.8745973810553718</v>
      </c>
      <c r="H70" s="30">
        <v>3633</v>
      </c>
    </row>
    <row r="71" spans="1:8" hidden="1" x14ac:dyDescent="0.25">
      <c r="A71" t="s">
        <v>954</v>
      </c>
      <c r="B71" s="29" t="s">
        <v>1081</v>
      </c>
      <c r="C71" s="29" t="s">
        <v>1082</v>
      </c>
      <c r="D71" s="30">
        <v>51192</v>
      </c>
      <c r="E71" s="30">
        <v>496</v>
      </c>
      <c r="F71">
        <v>691.12361306454136</v>
      </c>
      <c r="G71">
        <v>96.890139084231905</v>
      </c>
      <c r="H71" s="30">
        <v>3538</v>
      </c>
    </row>
    <row r="72" spans="1:8" hidden="1" x14ac:dyDescent="0.25">
      <c r="A72" t="s">
        <v>954</v>
      </c>
      <c r="B72" s="29" t="s">
        <v>1083</v>
      </c>
      <c r="C72" s="29" t="s">
        <v>1084</v>
      </c>
      <c r="D72" s="30">
        <v>75408</v>
      </c>
      <c r="E72" s="30">
        <v>583</v>
      </c>
      <c r="F72">
        <v>462.4177806068322</v>
      </c>
      <c r="G72">
        <v>77.312751962656478</v>
      </c>
      <c r="H72" s="30">
        <v>3487</v>
      </c>
    </row>
    <row r="73" spans="1:8" x14ac:dyDescent="0.25">
      <c r="A73" t="s">
        <v>954</v>
      </c>
      <c r="B73" s="29" t="s">
        <v>1085</v>
      </c>
      <c r="C73" s="29" t="s">
        <v>1086</v>
      </c>
      <c r="D73" s="30">
        <v>126814</v>
      </c>
      <c r="E73" s="30">
        <v>373</v>
      </c>
      <c r="F73">
        <v>274.02337281372718</v>
      </c>
      <c r="G73">
        <v>29.413156276120933</v>
      </c>
      <c r="H73" s="30">
        <v>3475</v>
      </c>
    </row>
    <row r="74" spans="1:8" x14ac:dyDescent="0.25">
      <c r="A74" t="s">
        <v>954</v>
      </c>
      <c r="B74" s="29" t="s">
        <v>1087</v>
      </c>
      <c r="C74" s="29" t="s">
        <v>1006</v>
      </c>
      <c r="D74" s="30">
        <v>146504</v>
      </c>
      <c r="E74" s="30">
        <v>824</v>
      </c>
      <c r="F74">
        <v>233.98678534374488</v>
      </c>
      <c r="G74">
        <v>56.244198110631793</v>
      </c>
      <c r="H74" s="30">
        <v>3428</v>
      </c>
    </row>
    <row r="75" spans="1:8" x14ac:dyDescent="0.25">
      <c r="A75" t="s">
        <v>954</v>
      </c>
      <c r="B75" s="29" t="s">
        <v>1088</v>
      </c>
      <c r="C75" s="29" t="s">
        <v>1089</v>
      </c>
      <c r="D75" s="30">
        <v>337264</v>
      </c>
      <c r="E75" s="30">
        <v>629</v>
      </c>
      <c r="F75">
        <v>100.54438066321931</v>
      </c>
      <c r="G75">
        <v>18.650078276958112</v>
      </c>
      <c r="H75" s="30">
        <v>3391</v>
      </c>
    </row>
    <row r="76" spans="1:8" x14ac:dyDescent="0.25">
      <c r="A76" t="s">
        <v>954</v>
      </c>
      <c r="B76" s="29" t="s">
        <v>1090</v>
      </c>
      <c r="C76" s="29" t="s">
        <v>1091</v>
      </c>
      <c r="D76" s="30">
        <v>199864</v>
      </c>
      <c r="E76" s="30">
        <v>624</v>
      </c>
      <c r="F76">
        <v>167.91418164351759</v>
      </c>
      <c r="G76">
        <v>31.221230436696956</v>
      </c>
      <c r="H76" s="30">
        <v>3356</v>
      </c>
    </row>
    <row r="77" spans="1:8" x14ac:dyDescent="0.25">
      <c r="A77" t="s">
        <v>954</v>
      </c>
      <c r="B77" s="29" t="s">
        <v>1092</v>
      </c>
      <c r="C77" s="29" t="s">
        <v>983</v>
      </c>
      <c r="D77" s="30">
        <v>523449</v>
      </c>
      <c r="E77" s="30">
        <v>734</v>
      </c>
      <c r="F77">
        <v>63.559200609801522</v>
      </c>
      <c r="G77">
        <v>14.022378493415786</v>
      </c>
      <c r="H77" s="30">
        <v>3327</v>
      </c>
    </row>
    <row r="78" spans="1:8" x14ac:dyDescent="0.25">
      <c r="A78" t="s">
        <v>954</v>
      </c>
      <c r="B78" s="29" t="s">
        <v>1093</v>
      </c>
      <c r="C78" s="29" t="s">
        <v>1094</v>
      </c>
      <c r="D78" s="30">
        <v>603621</v>
      </c>
      <c r="E78" s="30">
        <v>878</v>
      </c>
      <c r="F78">
        <v>54.935133138177768</v>
      </c>
      <c r="G78">
        <v>14.545550933449961</v>
      </c>
      <c r="H78" s="30">
        <v>3316</v>
      </c>
    </row>
    <row r="79" spans="1:8" x14ac:dyDescent="0.25">
      <c r="A79" t="s">
        <v>954</v>
      </c>
      <c r="B79" s="29" t="s">
        <v>1095</v>
      </c>
      <c r="C79" s="29" t="s">
        <v>1079</v>
      </c>
      <c r="D79" s="30">
        <v>319287</v>
      </c>
      <c r="E79" s="30">
        <v>707</v>
      </c>
      <c r="F79">
        <v>97.749047095559789</v>
      </c>
      <c r="G79">
        <v>22.143087566985187</v>
      </c>
      <c r="H79" s="30">
        <v>3121</v>
      </c>
    </row>
    <row r="80" spans="1:8" x14ac:dyDescent="0.25">
      <c r="A80" t="s">
        <v>954</v>
      </c>
      <c r="B80" s="29" t="s">
        <v>1096</v>
      </c>
      <c r="C80" s="29" t="s">
        <v>996</v>
      </c>
      <c r="D80" s="30">
        <v>991947</v>
      </c>
      <c r="E80" s="30">
        <v>417</v>
      </c>
      <c r="F80">
        <v>31.191182593424852</v>
      </c>
      <c r="G80">
        <v>4.2038536333090377</v>
      </c>
      <c r="H80" s="30">
        <v>3094</v>
      </c>
    </row>
    <row r="81" spans="1:8" x14ac:dyDescent="0.25">
      <c r="A81" t="s">
        <v>954</v>
      </c>
      <c r="B81" s="29" t="s">
        <v>1097</v>
      </c>
      <c r="C81" s="29" t="s">
        <v>975</v>
      </c>
      <c r="D81" s="30">
        <v>258000</v>
      </c>
      <c r="E81" s="30">
        <v>469</v>
      </c>
      <c r="F81">
        <v>118.44961240310077</v>
      </c>
      <c r="G81">
        <v>18.178294573643409</v>
      </c>
      <c r="H81" s="30">
        <v>3056</v>
      </c>
    </row>
    <row r="82" spans="1:8" x14ac:dyDescent="0.25">
      <c r="A82" t="s">
        <v>954</v>
      </c>
      <c r="B82" s="29" t="s">
        <v>1098</v>
      </c>
      <c r="C82" s="29" t="s">
        <v>975</v>
      </c>
      <c r="D82" s="30">
        <v>344504</v>
      </c>
      <c r="E82" s="30">
        <v>642</v>
      </c>
      <c r="F82">
        <v>87.807398462717416</v>
      </c>
      <c r="G82">
        <v>18.635487541508951</v>
      </c>
      <c r="H82" s="30">
        <v>3025</v>
      </c>
    </row>
    <row r="83" spans="1:8" x14ac:dyDescent="0.25">
      <c r="A83" t="s">
        <v>954</v>
      </c>
      <c r="B83" s="29" t="s">
        <v>1099</v>
      </c>
      <c r="C83" s="29" t="s">
        <v>1100</v>
      </c>
      <c r="D83" s="30">
        <v>504306</v>
      </c>
      <c r="E83" s="30">
        <v>478</v>
      </c>
      <c r="F83">
        <v>57.544427391306066</v>
      </c>
      <c r="G83">
        <v>9.4783722581131293</v>
      </c>
      <c r="H83" s="30">
        <v>2902</v>
      </c>
    </row>
    <row r="84" spans="1:8" x14ac:dyDescent="0.25">
      <c r="A84" t="s">
        <v>954</v>
      </c>
      <c r="B84" s="29" t="s">
        <v>1101</v>
      </c>
      <c r="C84" s="29" t="s">
        <v>1102</v>
      </c>
      <c r="D84" s="30">
        <v>188908</v>
      </c>
      <c r="E84" s="30">
        <v>378</v>
      </c>
      <c r="F84">
        <v>153.14332902788661</v>
      </c>
      <c r="G84">
        <v>20.009740190992439</v>
      </c>
      <c r="H84" s="30">
        <v>2893</v>
      </c>
    </row>
    <row r="85" spans="1:8" x14ac:dyDescent="0.25">
      <c r="A85" t="s">
        <v>954</v>
      </c>
      <c r="B85" s="29" t="s">
        <v>1103</v>
      </c>
      <c r="C85" s="29" t="s">
        <v>1104</v>
      </c>
      <c r="D85" s="30">
        <v>120979</v>
      </c>
      <c r="E85" s="30">
        <v>669</v>
      </c>
      <c r="F85">
        <v>232.3543755527819</v>
      </c>
      <c r="G85">
        <v>55.298853520032402</v>
      </c>
      <c r="H85" s="30">
        <v>2811</v>
      </c>
    </row>
    <row r="86" spans="1:8" x14ac:dyDescent="0.25">
      <c r="A86" t="s">
        <v>954</v>
      </c>
      <c r="B86" s="29" t="s">
        <v>1105</v>
      </c>
      <c r="C86" s="29" t="s">
        <v>1089</v>
      </c>
      <c r="D86" s="30">
        <v>496807</v>
      </c>
      <c r="E86" s="30">
        <v>431</v>
      </c>
      <c r="F86">
        <v>56.460557117753979</v>
      </c>
      <c r="G86">
        <v>8.6754011114980258</v>
      </c>
      <c r="H86" s="30">
        <v>2805</v>
      </c>
    </row>
    <row r="87" spans="1:8" hidden="1" x14ac:dyDescent="0.25">
      <c r="A87" t="s">
        <v>954</v>
      </c>
      <c r="B87" s="29" t="s">
        <v>1106</v>
      </c>
      <c r="C87" s="29" t="s">
        <v>1107</v>
      </c>
      <c r="D87" s="30">
        <v>43653</v>
      </c>
      <c r="E87" s="30">
        <v>350</v>
      </c>
      <c r="F87">
        <v>634.54974457654691</v>
      </c>
      <c r="G87">
        <v>80.177765560213501</v>
      </c>
      <c r="H87" s="30">
        <v>2770</v>
      </c>
    </row>
    <row r="88" spans="1:8" x14ac:dyDescent="0.25">
      <c r="A88" t="s">
        <v>954</v>
      </c>
      <c r="B88" s="29" t="s">
        <v>1108</v>
      </c>
      <c r="C88" s="29" t="s">
        <v>1109</v>
      </c>
      <c r="D88" s="30">
        <v>560894</v>
      </c>
      <c r="E88" s="30">
        <v>640</v>
      </c>
      <c r="F88">
        <v>49.224987252493342</v>
      </c>
      <c r="G88">
        <v>11.410355610864086</v>
      </c>
      <c r="H88" s="30">
        <v>2761</v>
      </c>
    </row>
    <row r="89" spans="1:8" x14ac:dyDescent="0.25">
      <c r="A89" t="s">
        <v>954</v>
      </c>
      <c r="B89" s="29" t="s">
        <v>1110</v>
      </c>
      <c r="C89" s="29" t="s">
        <v>981</v>
      </c>
      <c r="D89" s="30">
        <v>825174</v>
      </c>
      <c r="E89" s="30">
        <v>520</v>
      </c>
      <c r="F89">
        <v>33.156643326134855</v>
      </c>
      <c r="G89">
        <v>6.3017012169554549</v>
      </c>
      <c r="H89" s="30">
        <v>2736</v>
      </c>
    </row>
    <row r="90" spans="1:8" x14ac:dyDescent="0.25">
      <c r="A90" t="s">
        <v>954</v>
      </c>
      <c r="B90" s="29" t="s">
        <v>1111</v>
      </c>
      <c r="C90" s="29" t="s">
        <v>1042</v>
      </c>
      <c r="D90" s="30">
        <v>150110</v>
      </c>
      <c r="E90" s="30">
        <v>1066</v>
      </c>
      <c r="F90">
        <v>182.19972020518287</v>
      </c>
      <c r="G90">
        <v>71.014589301179143</v>
      </c>
      <c r="H90" s="30">
        <v>2735</v>
      </c>
    </row>
    <row r="91" spans="1:8" x14ac:dyDescent="0.25">
      <c r="A91" t="s">
        <v>954</v>
      </c>
      <c r="B91" s="29" t="s">
        <v>1112</v>
      </c>
      <c r="C91" s="29" t="s">
        <v>1034</v>
      </c>
      <c r="D91" s="30">
        <v>318802</v>
      </c>
      <c r="E91" s="30">
        <v>543</v>
      </c>
      <c r="F91">
        <v>81.900364489557788</v>
      </c>
      <c r="G91">
        <v>17.032515479827605</v>
      </c>
      <c r="H91" s="30">
        <v>2611</v>
      </c>
    </row>
    <row r="92" spans="1:8" x14ac:dyDescent="0.25">
      <c r="A92" t="s">
        <v>954</v>
      </c>
      <c r="B92" s="29" t="s">
        <v>1113</v>
      </c>
      <c r="C92" s="29" t="s">
        <v>1114</v>
      </c>
      <c r="D92" s="30">
        <v>179215</v>
      </c>
      <c r="E92" s="30">
        <v>474</v>
      </c>
      <c r="F92">
        <v>134.97754094244343</v>
      </c>
      <c r="G92">
        <v>26.44867896102447</v>
      </c>
      <c r="H92" s="30">
        <v>2419</v>
      </c>
    </row>
    <row r="93" spans="1:8" x14ac:dyDescent="0.25">
      <c r="A93" t="s">
        <v>954</v>
      </c>
      <c r="B93" s="29" t="s">
        <v>1115</v>
      </c>
      <c r="C93" s="29" t="s">
        <v>1116</v>
      </c>
      <c r="D93" s="30">
        <v>527509</v>
      </c>
      <c r="E93" s="30">
        <v>428</v>
      </c>
      <c r="F93">
        <v>45.705381329986785</v>
      </c>
      <c r="G93">
        <v>8.1136056446430302</v>
      </c>
      <c r="H93" s="30">
        <v>2411</v>
      </c>
    </row>
    <row r="94" spans="1:8" hidden="1" x14ac:dyDescent="0.25">
      <c r="A94" t="s">
        <v>954</v>
      </c>
      <c r="B94" s="29" t="s">
        <v>1117</v>
      </c>
      <c r="C94" s="29" t="s">
        <v>1006</v>
      </c>
      <c r="D94" s="30">
        <v>75572</v>
      </c>
      <c r="E94" s="30">
        <v>547</v>
      </c>
      <c r="F94">
        <v>318.90118033133962</v>
      </c>
      <c r="G94">
        <v>72.38130524532896</v>
      </c>
      <c r="H94" s="30">
        <v>2410</v>
      </c>
    </row>
    <row r="95" spans="1:8" hidden="1" x14ac:dyDescent="0.25">
      <c r="A95" t="s">
        <v>954</v>
      </c>
      <c r="B95" s="29" t="s">
        <v>1118</v>
      </c>
      <c r="C95" s="29" t="s">
        <v>1062</v>
      </c>
      <c r="D95" s="30">
        <v>41553</v>
      </c>
      <c r="E95" s="30">
        <v>425</v>
      </c>
      <c r="F95">
        <v>547.49356243833176</v>
      </c>
      <c r="G95">
        <v>102.27901715880924</v>
      </c>
      <c r="H95" s="30">
        <v>2275</v>
      </c>
    </row>
    <row r="96" spans="1:8" x14ac:dyDescent="0.25">
      <c r="A96" t="s">
        <v>954</v>
      </c>
      <c r="B96" s="29" t="s">
        <v>1119</v>
      </c>
      <c r="C96" s="29" t="s">
        <v>1120</v>
      </c>
      <c r="D96" s="30">
        <v>414460</v>
      </c>
      <c r="E96" s="30">
        <v>689</v>
      </c>
      <c r="F96">
        <v>54.40814553877334</v>
      </c>
      <c r="G96">
        <v>16.624040920716112</v>
      </c>
      <c r="H96" s="30">
        <v>2255</v>
      </c>
    </row>
    <row r="97" spans="1:8" x14ac:dyDescent="0.25">
      <c r="A97" t="s">
        <v>954</v>
      </c>
      <c r="B97" s="29" t="s">
        <v>1121</v>
      </c>
      <c r="C97" s="29" t="s">
        <v>1019</v>
      </c>
      <c r="D97" s="30">
        <v>318528</v>
      </c>
      <c r="E97" s="30">
        <v>249</v>
      </c>
      <c r="F97">
        <v>68.847950572634119</v>
      </c>
      <c r="G97">
        <v>7.817209162145871</v>
      </c>
      <c r="H97" s="30">
        <v>2193</v>
      </c>
    </row>
    <row r="98" spans="1:8" x14ac:dyDescent="0.25">
      <c r="A98" t="s">
        <v>954</v>
      </c>
      <c r="B98" s="29" t="s">
        <v>1122</v>
      </c>
      <c r="C98" s="29" t="s">
        <v>1034</v>
      </c>
      <c r="D98" s="30">
        <v>294127</v>
      </c>
      <c r="E98" s="30">
        <v>343</v>
      </c>
      <c r="F98">
        <v>71.567724146372143</v>
      </c>
      <c r="G98">
        <v>11.661629160192705</v>
      </c>
      <c r="H98" s="30">
        <v>2105</v>
      </c>
    </row>
    <row r="99" spans="1:8" x14ac:dyDescent="0.25">
      <c r="A99" t="s">
        <v>954</v>
      </c>
      <c r="B99" s="29" t="s">
        <v>1123</v>
      </c>
      <c r="C99" s="29" t="s">
        <v>1124</v>
      </c>
      <c r="D99" s="30">
        <v>262866</v>
      </c>
      <c r="E99" s="30">
        <v>821</v>
      </c>
      <c r="F99">
        <v>77.225658700630746</v>
      </c>
      <c r="G99">
        <v>31.232643247890561</v>
      </c>
      <c r="H99" s="30">
        <v>2030</v>
      </c>
    </row>
    <row r="100" spans="1:8" x14ac:dyDescent="0.25">
      <c r="A100" t="s">
        <v>954</v>
      </c>
      <c r="B100" s="29" t="s">
        <v>1125</v>
      </c>
      <c r="C100" s="29" t="s">
        <v>1044</v>
      </c>
      <c r="D100" s="30">
        <v>192435</v>
      </c>
      <c r="E100" s="30">
        <v>216</v>
      </c>
      <c r="F100">
        <v>100.76129602203341</v>
      </c>
      <c r="G100">
        <v>11.224569335100165</v>
      </c>
      <c r="H100" s="30">
        <v>1939</v>
      </c>
    </row>
    <row r="101" spans="1:8" x14ac:dyDescent="0.25">
      <c r="A101" t="s">
        <v>954</v>
      </c>
      <c r="B101" s="29" t="s">
        <v>1126</v>
      </c>
      <c r="C101" s="29" t="s">
        <v>981</v>
      </c>
      <c r="D101" s="30">
        <v>229609</v>
      </c>
      <c r="E101" s="30">
        <v>188</v>
      </c>
      <c r="F101">
        <v>75.737449316011137</v>
      </c>
      <c r="G101">
        <v>8.1878323584876895</v>
      </c>
      <c r="H101" s="30">
        <v>1739</v>
      </c>
    </row>
    <row r="102" spans="1:8" x14ac:dyDescent="0.25">
      <c r="A102" t="s">
        <v>954</v>
      </c>
      <c r="B102" s="29" t="s">
        <v>1127</v>
      </c>
      <c r="C102" s="29" t="s">
        <v>1124</v>
      </c>
      <c r="D102" s="30">
        <v>322404</v>
      </c>
      <c r="E102" s="30">
        <v>313</v>
      </c>
      <c r="F102">
        <v>52.945993225890497</v>
      </c>
      <c r="G102">
        <v>9.7083162739916382</v>
      </c>
      <c r="H102" s="30">
        <v>1707</v>
      </c>
    </row>
    <row r="103" spans="1:8" x14ac:dyDescent="0.25">
      <c r="A103" t="s">
        <v>954</v>
      </c>
      <c r="B103" s="29" t="s">
        <v>1083</v>
      </c>
      <c r="C103" s="29" t="s">
        <v>1124</v>
      </c>
      <c r="D103" s="30">
        <v>284984</v>
      </c>
      <c r="E103" s="30">
        <v>713</v>
      </c>
      <c r="F103">
        <v>58.424332594110545</v>
      </c>
      <c r="G103">
        <v>25.018948432192683</v>
      </c>
      <c r="H103" s="30">
        <v>1665</v>
      </c>
    </row>
    <row r="104" spans="1:8" x14ac:dyDescent="0.25">
      <c r="A104" t="s">
        <v>954</v>
      </c>
      <c r="B104" s="29" t="s">
        <v>1128</v>
      </c>
      <c r="C104" s="29" t="s">
        <v>979</v>
      </c>
      <c r="D104" s="30">
        <v>123022</v>
      </c>
      <c r="E104" s="30">
        <v>348</v>
      </c>
      <c r="F104">
        <v>134.69135601762287</v>
      </c>
      <c r="G104">
        <v>28.287623351920796</v>
      </c>
      <c r="H104" s="30">
        <v>1657</v>
      </c>
    </row>
    <row r="105" spans="1:8" x14ac:dyDescent="0.25">
      <c r="A105" t="s">
        <v>954</v>
      </c>
      <c r="B105" s="29" t="s">
        <v>1129</v>
      </c>
      <c r="C105" s="29" t="s">
        <v>1130</v>
      </c>
      <c r="D105" s="30">
        <v>102068</v>
      </c>
      <c r="E105" s="30">
        <v>344</v>
      </c>
      <c r="F105">
        <v>159.50150879805619</v>
      </c>
      <c r="G105">
        <v>33.703021515068386</v>
      </c>
      <c r="H105" s="30">
        <v>1628</v>
      </c>
    </row>
    <row r="106" spans="1:8" x14ac:dyDescent="0.25">
      <c r="A106" t="s">
        <v>954</v>
      </c>
      <c r="B106" s="29" t="s">
        <v>1131</v>
      </c>
      <c r="C106" s="29" t="s">
        <v>1132</v>
      </c>
      <c r="D106" s="30">
        <v>988186</v>
      </c>
      <c r="E106" s="30">
        <v>266</v>
      </c>
      <c r="F106">
        <v>15.331121873817276</v>
      </c>
      <c r="G106">
        <v>2.6918009362609872</v>
      </c>
      <c r="H106" s="30">
        <v>1515</v>
      </c>
    </row>
    <row r="107" spans="1:8" x14ac:dyDescent="0.25">
      <c r="A107" t="s">
        <v>954</v>
      </c>
      <c r="B107" s="29" t="s">
        <v>1133</v>
      </c>
      <c r="C107" s="29" t="s">
        <v>1134</v>
      </c>
      <c r="D107" s="30">
        <v>275443</v>
      </c>
      <c r="E107" s="30">
        <v>456</v>
      </c>
      <c r="F107">
        <v>54.130981727616962</v>
      </c>
      <c r="G107">
        <v>16.555149341243016</v>
      </c>
      <c r="H107" s="30">
        <v>1491</v>
      </c>
    </row>
    <row r="108" spans="1:8" x14ac:dyDescent="0.25">
      <c r="A108" t="s">
        <v>954</v>
      </c>
      <c r="B108" s="29" t="s">
        <v>1135</v>
      </c>
      <c r="C108" s="29" t="s">
        <v>1062</v>
      </c>
      <c r="D108" s="30">
        <v>172187</v>
      </c>
      <c r="E108" s="30">
        <v>249</v>
      </c>
      <c r="F108">
        <v>85.31422232805032</v>
      </c>
      <c r="G108">
        <v>14.461022028376126</v>
      </c>
      <c r="H108" s="30">
        <v>1469</v>
      </c>
    </row>
    <row r="109" spans="1:8" x14ac:dyDescent="0.25">
      <c r="A109" t="s">
        <v>954</v>
      </c>
      <c r="B109" s="29" t="s">
        <v>1136</v>
      </c>
      <c r="C109" s="29" t="s">
        <v>989</v>
      </c>
      <c r="D109" s="30">
        <v>856951</v>
      </c>
      <c r="E109" s="30">
        <v>236</v>
      </c>
      <c r="F109">
        <v>17.060485371975762</v>
      </c>
      <c r="G109">
        <v>2.7539497590877424</v>
      </c>
      <c r="H109" s="30">
        <v>1462</v>
      </c>
    </row>
    <row r="110" spans="1:8" hidden="1" x14ac:dyDescent="0.25">
      <c r="A110" t="s">
        <v>954</v>
      </c>
      <c r="B110" s="29" t="s">
        <v>1137</v>
      </c>
      <c r="C110" s="29" t="s">
        <v>1138</v>
      </c>
      <c r="D110" s="30">
        <v>49149</v>
      </c>
      <c r="E110" s="30">
        <v>310</v>
      </c>
      <c r="F110">
        <v>289.12083663960613</v>
      </c>
      <c r="G110">
        <v>63.073511159942214</v>
      </c>
      <c r="H110" s="30">
        <v>1421</v>
      </c>
    </row>
    <row r="111" spans="1:8" x14ac:dyDescent="0.25">
      <c r="A111" t="s">
        <v>954</v>
      </c>
      <c r="B111" s="29" t="s">
        <v>1139</v>
      </c>
      <c r="C111" s="29" t="s">
        <v>1019</v>
      </c>
      <c r="D111" s="30">
        <v>231599</v>
      </c>
      <c r="E111" s="30">
        <v>613</v>
      </c>
      <c r="F111">
        <v>60.319776855685909</v>
      </c>
      <c r="G111">
        <v>26.468162643189306</v>
      </c>
      <c r="H111" s="30">
        <v>1397</v>
      </c>
    </row>
    <row r="112" spans="1:8" hidden="1" x14ac:dyDescent="0.25">
      <c r="A112" t="s">
        <v>954</v>
      </c>
      <c r="B112" s="29" t="s">
        <v>1140</v>
      </c>
      <c r="C112" s="29" t="s">
        <v>1070</v>
      </c>
      <c r="D112" s="30">
        <v>50155</v>
      </c>
      <c r="E112" s="30">
        <v>471</v>
      </c>
      <c r="F112">
        <v>277.14086332369652</v>
      </c>
      <c r="G112">
        <v>93.908882464360488</v>
      </c>
      <c r="H112" s="30">
        <v>1390</v>
      </c>
    </row>
    <row r="113" spans="1:8" x14ac:dyDescent="0.25">
      <c r="A113" t="s">
        <v>954</v>
      </c>
      <c r="B113" s="29" t="s">
        <v>1141</v>
      </c>
      <c r="C113" s="29" t="s">
        <v>1034</v>
      </c>
      <c r="D113" s="30">
        <v>271481</v>
      </c>
      <c r="E113" s="30">
        <v>390</v>
      </c>
      <c r="F113">
        <v>48.069662333643976</v>
      </c>
      <c r="G113">
        <v>14.365646214652221</v>
      </c>
      <c r="H113" s="30">
        <v>1305</v>
      </c>
    </row>
    <row r="114" spans="1:8" hidden="1" x14ac:dyDescent="0.25">
      <c r="A114" t="s">
        <v>954</v>
      </c>
      <c r="B114" s="29" t="s">
        <v>1142</v>
      </c>
      <c r="C114" s="29" t="s">
        <v>1143</v>
      </c>
      <c r="D114" s="30">
        <v>27673</v>
      </c>
      <c r="E114" s="30">
        <v>242</v>
      </c>
      <c r="F114">
        <v>460.73790337151735</v>
      </c>
      <c r="G114">
        <v>87.449860875221333</v>
      </c>
      <c r="H114" s="30">
        <v>1275</v>
      </c>
    </row>
    <row r="115" spans="1:8" hidden="1" x14ac:dyDescent="0.25">
      <c r="A115" t="s">
        <v>954</v>
      </c>
      <c r="B115" s="29" t="s">
        <v>1144</v>
      </c>
      <c r="C115" s="29" t="s">
        <v>1062</v>
      </c>
      <c r="D115" s="30">
        <v>80890</v>
      </c>
      <c r="E115" s="30">
        <v>241</v>
      </c>
      <c r="F115">
        <v>152.30560019779946</v>
      </c>
      <c r="G115">
        <v>29.793546791939672</v>
      </c>
      <c r="H115" s="30">
        <v>1232</v>
      </c>
    </row>
    <row r="116" spans="1:8" x14ac:dyDescent="0.25">
      <c r="A116" t="s">
        <v>954</v>
      </c>
      <c r="B116" s="29" t="s">
        <v>1145</v>
      </c>
      <c r="C116" s="29" t="s">
        <v>987</v>
      </c>
      <c r="D116" s="30">
        <v>265128</v>
      </c>
      <c r="E116" s="30">
        <v>96</v>
      </c>
      <c r="F116">
        <v>45.261156875169732</v>
      </c>
      <c r="G116">
        <v>3.6208925500135782</v>
      </c>
      <c r="H116" s="30">
        <v>1200</v>
      </c>
    </row>
    <row r="117" spans="1:8" hidden="1" x14ac:dyDescent="0.25">
      <c r="A117" t="s">
        <v>954</v>
      </c>
      <c r="B117" s="29" t="s">
        <v>1146</v>
      </c>
      <c r="C117" s="29" t="s">
        <v>975</v>
      </c>
      <c r="D117" s="30">
        <v>79217</v>
      </c>
      <c r="E117" s="30">
        <v>146</v>
      </c>
      <c r="F117">
        <v>151.10392971205675</v>
      </c>
      <c r="G117">
        <v>18.430387416842343</v>
      </c>
      <c r="H117" s="30">
        <v>1197</v>
      </c>
    </row>
    <row r="118" spans="1:8" x14ac:dyDescent="0.25">
      <c r="A118" t="s">
        <v>954</v>
      </c>
      <c r="B118" s="29" t="s">
        <v>1147</v>
      </c>
      <c r="C118" s="29" t="s">
        <v>1148</v>
      </c>
      <c r="D118" s="30">
        <v>313182</v>
      </c>
      <c r="E118" s="30">
        <v>243</v>
      </c>
      <c r="F118">
        <v>36.751792887202967</v>
      </c>
      <c r="G118">
        <v>7.7590666130237365</v>
      </c>
      <c r="H118" s="30">
        <v>1151</v>
      </c>
    </row>
    <row r="119" spans="1:8" x14ac:dyDescent="0.25">
      <c r="A119" t="s">
        <v>954</v>
      </c>
      <c r="B119" s="29" t="s">
        <v>1149</v>
      </c>
      <c r="C119" s="29" t="s">
        <v>1114</v>
      </c>
      <c r="D119" s="30">
        <v>824659</v>
      </c>
      <c r="E119" s="30">
        <v>129</v>
      </c>
      <c r="F119">
        <v>13.387351620487983</v>
      </c>
      <c r="G119">
        <v>1.5642829339157156</v>
      </c>
      <c r="H119" s="30">
        <v>1104</v>
      </c>
    </row>
    <row r="120" spans="1:8" hidden="1" x14ac:dyDescent="0.25">
      <c r="A120" t="s">
        <v>954</v>
      </c>
      <c r="B120" s="29" t="s">
        <v>1150</v>
      </c>
      <c r="C120" s="29" t="s">
        <v>1104</v>
      </c>
      <c r="D120" s="30">
        <v>43601</v>
      </c>
      <c r="E120" s="30">
        <v>165</v>
      </c>
      <c r="F120">
        <v>231.41671062590308</v>
      </c>
      <c r="G120">
        <v>37.843168734662051</v>
      </c>
      <c r="H120" s="30">
        <v>1009</v>
      </c>
    </row>
    <row r="121" spans="1:8" x14ac:dyDescent="0.25">
      <c r="A121" t="s">
        <v>954</v>
      </c>
      <c r="B121" s="29" t="s">
        <v>1151</v>
      </c>
      <c r="C121" s="29" t="s">
        <v>981</v>
      </c>
      <c r="D121" s="30">
        <v>104560</v>
      </c>
      <c r="E121" s="30">
        <v>74</v>
      </c>
      <c r="F121">
        <v>95.734506503443001</v>
      </c>
      <c r="G121">
        <v>7.0772762050497322</v>
      </c>
      <c r="H121" s="30">
        <v>1001</v>
      </c>
    </row>
    <row r="122" spans="1:8" hidden="1" x14ac:dyDescent="0.25">
      <c r="A122" t="s">
        <v>954</v>
      </c>
      <c r="B122" s="29" t="s">
        <v>1152</v>
      </c>
      <c r="C122" s="29" t="s">
        <v>1153</v>
      </c>
      <c r="D122" s="30">
        <v>57350</v>
      </c>
      <c r="E122" s="30">
        <v>153</v>
      </c>
      <c r="F122">
        <v>160.94158674803836</v>
      </c>
      <c r="G122">
        <v>26.678291194420225</v>
      </c>
      <c r="H122" s="30">
        <v>923</v>
      </c>
    </row>
    <row r="123" spans="1:8" x14ac:dyDescent="0.25">
      <c r="A123" t="s">
        <v>954</v>
      </c>
      <c r="B123" s="29" t="s">
        <v>1154</v>
      </c>
      <c r="C123" s="29" t="s">
        <v>1155</v>
      </c>
      <c r="D123" s="30">
        <v>186878</v>
      </c>
      <c r="E123" s="30">
        <v>208</v>
      </c>
      <c r="F123">
        <v>47.624653517267951</v>
      </c>
      <c r="G123">
        <v>11.130256102912059</v>
      </c>
      <c r="H123" s="30">
        <v>890</v>
      </c>
    </row>
    <row r="124" spans="1:8" x14ac:dyDescent="0.25">
      <c r="A124" t="s">
        <v>954</v>
      </c>
      <c r="B124" s="29" t="s">
        <v>1156</v>
      </c>
      <c r="C124" s="29" t="s">
        <v>1006</v>
      </c>
      <c r="D124" s="30">
        <v>106652</v>
      </c>
      <c r="E124" s="30">
        <v>293</v>
      </c>
      <c r="F124">
        <v>77.354386228106364</v>
      </c>
      <c r="G124">
        <v>27.472527472527474</v>
      </c>
      <c r="H124" s="30">
        <v>825</v>
      </c>
    </row>
    <row r="125" spans="1:8" hidden="1" x14ac:dyDescent="0.25">
      <c r="A125" t="s">
        <v>954</v>
      </c>
      <c r="B125" s="29" t="s">
        <v>1157</v>
      </c>
      <c r="C125" s="29" t="s">
        <v>1079</v>
      </c>
      <c r="D125" s="30">
        <v>74140</v>
      </c>
      <c r="E125" s="30">
        <v>278</v>
      </c>
      <c r="F125">
        <v>107.36444564337739</v>
      </c>
      <c r="G125">
        <v>37.496628001079038</v>
      </c>
      <c r="H125" s="30">
        <v>796</v>
      </c>
    </row>
    <row r="126" spans="1:8" x14ac:dyDescent="0.25">
      <c r="A126" t="s">
        <v>954</v>
      </c>
      <c r="B126" s="29" t="s">
        <v>1158</v>
      </c>
      <c r="C126" s="29" t="s">
        <v>975</v>
      </c>
      <c r="D126" s="30">
        <v>99886</v>
      </c>
      <c r="E126" s="30">
        <v>50</v>
      </c>
      <c r="F126">
        <v>79.390505175900515</v>
      </c>
      <c r="G126">
        <v>5.0057065054161738</v>
      </c>
      <c r="H126" s="30">
        <v>793</v>
      </c>
    </row>
    <row r="127" spans="1:8" x14ac:dyDescent="0.25">
      <c r="A127" t="s">
        <v>954</v>
      </c>
      <c r="B127" s="29" t="s">
        <v>1159</v>
      </c>
      <c r="C127" s="29" t="s">
        <v>1042</v>
      </c>
      <c r="D127" s="30">
        <v>232291</v>
      </c>
      <c r="E127" s="30">
        <v>135</v>
      </c>
      <c r="F127">
        <v>33.879917861647677</v>
      </c>
      <c r="G127">
        <v>5.8116758720742521</v>
      </c>
      <c r="H127" s="30">
        <v>787</v>
      </c>
    </row>
    <row r="128" spans="1:8" hidden="1" x14ac:dyDescent="0.25">
      <c r="A128" t="s">
        <v>954</v>
      </c>
      <c r="B128" s="29" t="s">
        <v>1160</v>
      </c>
      <c r="C128" s="29" t="s">
        <v>1161</v>
      </c>
      <c r="D128" s="30">
        <v>50122</v>
      </c>
      <c r="E128" s="30">
        <v>97</v>
      </c>
      <c r="F128">
        <v>156.01931287658113</v>
      </c>
      <c r="G128">
        <v>19.352779218706356</v>
      </c>
      <c r="H128" s="30">
        <v>782</v>
      </c>
    </row>
    <row r="129" spans="1:8" hidden="1" x14ac:dyDescent="0.25">
      <c r="A129" t="s">
        <v>954</v>
      </c>
      <c r="B129" s="29" t="s">
        <v>1162</v>
      </c>
      <c r="C129" s="29" t="s">
        <v>985</v>
      </c>
      <c r="D129" s="30">
        <v>82343</v>
      </c>
      <c r="E129" s="30">
        <v>99</v>
      </c>
      <c r="F129">
        <v>93.025515222909064</v>
      </c>
      <c r="G129">
        <v>12.022879904788507</v>
      </c>
      <c r="H129" s="30">
        <v>766</v>
      </c>
    </row>
    <row r="130" spans="1:8" x14ac:dyDescent="0.25">
      <c r="A130" t="s">
        <v>954</v>
      </c>
      <c r="B130" s="29" t="s">
        <v>1163</v>
      </c>
      <c r="C130" s="29" t="s">
        <v>1100</v>
      </c>
      <c r="D130" s="30">
        <v>403144</v>
      </c>
      <c r="E130" s="30">
        <v>115</v>
      </c>
      <c r="F130">
        <v>18.182088782172126</v>
      </c>
      <c r="G130">
        <v>2.8525787311729807</v>
      </c>
      <c r="H130" s="30">
        <v>733</v>
      </c>
    </row>
    <row r="131" spans="1:8" hidden="1" x14ac:dyDescent="0.25">
      <c r="A131" t="s">
        <v>954</v>
      </c>
      <c r="B131" s="29" t="s">
        <v>1164</v>
      </c>
      <c r="C131" s="29" t="s">
        <v>1030</v>
      </c>
      <c r="D131" s="30">
        <v>50051</v>
      </c>
      <c r="E131" s="30">
        <v>126</v>
      </c>
      <c r="F131">
        <v>144.85225070428163</v>
      </c>
      <c r="G131">
        <v>25.174322191364805</v>
      </c>
      <c r="H131" s="30">
        <v>725</v>
      </c>
    </row>
    <row r="132" spans="1:8" hidden="1" x14ac:dyDescent="0.25">
      <c r="A132" t="s">
        <v>954</v>
      </c>
      <c r="B132" s="29" t="s">
        <v>1165</v>
      </c>
      <c r="C132" s="29" t="s">
        <v>1006</v>
      </c>
      <c r="D132" s="30">
        <v>42036</v>
      </c>
      <c r="E132" s="30">
        <v>194</v>
      </c>
      <c r="F132">
        <v>169.85441050528121</v>
      </c>
      <c r="G132">
        <v>46.150918260538589</v>
      </c>
      <c r="H132" s="30">
        <v>714</v>
      </c>
    </row>
    <row r="133" spans="1:8" x14ac:dyDescent="0.25">
      <c r="A133" t="s">
        <v>954</v>
      </c>
      <c r="B133" s="29" t="s">
        <v>1166</v>
      </c>
      <c r="C133" s="29" t="s">
        <v>1006</v>
      </c>
      <c r="D133" s="30">
        <v>91540</v>
      </c>
      <c r="E133" s="30">
        <v>153</v>
      </c>
      <c r="F133">
        <v>77.015512344330347</v>
      </c>
      <c r="G133">
        <v>16.714004806641906</v>
      </c>
      <c r="H133" s="30">
        <v>705</v>
      </c>
    </row>
    <row r="134" spans="1:8" x14ac:dyDescent="0.25">
      <c r="A134" t="s">
        <v>954</v>
      </c>
      <c r="B134" s="29" t="s">
        <v>1167</v>
      </c>
      <c r="C134" s="29" t="s">
        <v>1168</v>
      </c>
      <c r="D134" s="30">
        <v>242687</v>
      </c>
      <c r="E134" s="30">
        <v>117</v>
      </c>
      <c r="F134">
        <v>27.854808869037072</v>
      </c>
      <c r="G134">
        <v>4.8210246119487241</v>
      </c>
      <c r="H134" s="30">
        <v>676</v>
      </c>
    </row>
    <row r="135" spans="1:8" x14ac:dyDescent="0.25">
      <c r="A135" t="s">
        <v>954</v>
      </c>
      <c r="B135" s="29" t="s">
        <v>1169</v>
      </c>
      <c r="C135" s="29" t="s">
        <v>1023</v>
      </c>
      <c r="D135" s="30">
        <v>109624</v>
      </c>
      <c r="E135" s="30">
        <v>106</v>
      </c>
      <c r="F135">
        <v>58.928701744143623</v>
      </c>
      <c r="G135">
        <v>9.6694154564693857</v>
      </c>
      <c r="H135" s="30">
        <v>646</v>
      </c>
    </row>
    <row r="136" spans="1:8" hidden="1" x14ac:dyDescent="0.25">
      <c r="A136" t="s">
        <v>954</v>
      </c>
      <c r="B136" s="29" t="s">
        <v>1170</v>
      </c>
      <c r="C136" s="29" t="s">
        <v>1019</v>
      </c>
      <c r="D136" s="30">
        <v>60323</v>
      </c>
      <c r="E136" s="30">
        <v>103</v>
      </c>
      <c r="F136">
        <v>100.7907431659566</v>
      </c>
      <c r="G136">
        <v>17.074747608706463</v>
      </c>
      <c r="H136" s="30">
        <v>608</v>
      </c>
    </row>
    <row r="137" spans="1:8" x14ac:dyDescent="0.25">
      <c r="A137" t="s">
        <v>954</v>
      </c>
      <c r="B137" s="29" t="s">
        <v>1171</v>
      </c>
      <c r="C137" s="29" t="s">
        <v>996</v>
      </c>
      <c r="D137" s="30">
        <v>201523</v>
      </c>
      <c r="E137" s="30">
        <v>77</v>
      </c>
      <c r="F137">
        <v>29.525165861961163</v>
      </c>
      <c r="G137">
        <v>3.8209038174302687</v>
      </c>
      <c r="H137" s="30">
        <v>595</v>
      </c>
    </row>
    <row r="138" spans="1:8" x14ac:dyDescent="0.25">
      <c r="A138" t="s">
        <v>954</v>
      </c>
      <c r="B138" s="29" t="s">
        <v>1172</v>
      </c>
      <c r="C138" s="29" t="s">
        <v>1062</v>
      </c>
      <c r="D138" s="30">
        <v>148864</v>
      </c>
      <c r="E138" s="30">
        <v>109</v>
      </c>
      <c r="F138">
        <v>39.76784178847808</v>
      </c>
      <c r="G138">
        <v>7.3221195184866721</v>
      </c>
      <c r="H138" s="30">
        <v>592</v>
      </c>
    </row>
    <row r="139" spans="1:8" x14ac:dyDescent="0.25">
      <c r="A139" t="s">
        <v>954</v>
      </c>
      <c r="B139" s="29" t="s">
        <v>1173</v>
      </c>
      <c r="C139" s="29" t="s">
        <v>1004</v>
      </c>
      <c r="D139" s="30">
        <v>123924</v>
      </c>
      <c r="E139" s="30">
        <v>57</v>
      </c>
      <c r="F139">
        <v>46.722184564733226</v>
      </c>
      <c r="G139">
        <v>4.5995932991188146</v>
      </c>
      <c r="H139" s="30">
        <v>579</v>
      </c>
    </row>
    <row r="140" spans="1:8" x14ac:dyDescent="0.25">
      <c r="A140" t="s">
        <v>954</v>
      </c>
      <c r="B140" s="29" t="s">
        <v>1174</v>
      </c>
      <c r="C140" s="29" t="s">
        <v>991</v>
      </c>
      <c r="D140" s="30">
        <v>121603</v>
      </c>
      <c r="E140" s="30">
        <v>133</v>
      </c>
      <c r="F140">
        <v>46.462669506508881</v>
      </c>
      <c r="G140">
        <v>10.937230167018905</v>
      </c>
      <c r="H140" s="30">
        <v>565</v>
      </c>
    </row>
    <row r="141" spans="1:8" hidden="1" x14ac:dyDescent="0.25">
      <c r="A141" t="s">
        <v>954</v>
      </c>
      <c r="B141" s="29" t="s">
        <v>1175</v>
      </c>
      <c r="C141" s="29" t="s">
        <v>1168</v>
      </c>
      <c r="D141" s="30">
        <v>24406</v>
      </c>
      <c r="E141" s="30">
        <v>95</v>
      </c>
      <c r="F141">
        <v>222.48627386708188</v>
      </c>
      <c r="G141">
        <v>38.924854543964599</v>
      </c>
      <c r="H141" s="30">
        <v>543</v>
      </c>
    </row>
    <row r="142" spans="1:8" x14ac:dyDescent="0.25">
      <c r="A142" t="s">
        <v>954</v>
      </c>
      <c r="B142" s="29" t="s">
        <v>1176</v>
      </c>
      <c r="C142" s="29" t="s">
        <v>1019</v>
      </c>
      <c r="D142" s="30">
        <v>99208</v>
      </c>
      <c r="E142" s="30">
        <v>133</v>
      </c>
      <c r="F142">
        <v>52.616724457705025</v>
      </c>
      <c r="G142">
        <v>13.406176921216032</v>
      </c>
      <c r="H142" s="30">
        <v>522</v>
      </c>
    </row>
    <row r="143" spans="1:8" x14ac:dyDescent="0.25">
      <c r="A143" t="s">
        <v>954</v>
      </c>
      <c r="B143" s="29" t="s">
        <v>1177</v>
      </c>
      <c r="C143" s="29" t="s">
        <v>1178</v>
      </c>
      <c r="D143" s="30">
        <v>111891</v>
      </c>
      <c r="E143" s="30">
        <v>69</v>
      </c>
      <c r="F143">
        <v>45.490700771286342</v>
      </c>
      <c r="G143">
        <v>6.1667158216478537</v>
      </c>
      <c r="H143" s="30">
        <v>509</v>
      </c>
    </row>
    <row r="144" spans="1:8" x14ac:dyDescent="0.25">
      <c r="A144" t="s">
        <v>954</v>
      </c>
      <c r="B144" s="29" t="s">
        <v>1179</v>
      </c>
      <c r="C144" s="29" t="s">
        <v>1153</v>
      </c>
      <c r="D144" s="30">
        <v>231298</v>
      </c>
      <c r="E144" s="30">
        <v>78</v>
      </c>
      <c r="F144">
        <v>21.61713460557376</v>
      </c>
      <c r="G144">
        <v>3.3722729984695072</v>
      </c>
      <c r="H144" s="30">
        <v>500</v>
      </c>
    </row>
    <row r="145" spans="1:8" x14ac:dyDescent="0.25">
      <c r="A145" t="s">
        <v>954</v>
      </c>
      <c r="B145" s="29" t="s">
        <v>1180</v>
      </c>
      <c r="C145" s="29" t="s">
        <v>981</v>
      </c>
      <c r="D145" s="30">
        <v>163715</v>
      </c>
      <c r="E145" s="30">
        <v>69</v>
      </c>
      <c r="F145">
        <v>30.296551934764683</v>
      </c>
      <c r="G145">
        <v>4.2146412973765388</v>
      </c>
      <c r="H145" s="30">
        <v>496</v>
      </c>
    </row>
    <row r="146" spans="1:8" x14ac:dyDescent="0.25">
      <c r="A146" t="s">
        <v>954</v>
      </c>
      <c r="B146" s="29" t="s">
        <v>1181</v>
      </c>
      <c r="C146" s="29" t="s">
        <v>1006</v>
      </c>
      <c r="D146" s="30">
        <v>249702</v>
      </c>
      <c r="E146" s="30">
        <v>68</v>
      </c>
      <c r="F146">
        <v>19.743534292877111</v>
      </c>
      <c r="G146">
        <v>2.7232461093623601</v>
      </c>
      <c r="H146" s="30">
        <v>493</v>
      </c>
    </row>
    <row r="147" spans="1:8" x14ac:dyDescent="0.25">
      <c r="A147" t="s">
        <v>954</v>
      </c>
      <c r="B147" s="29" t="s">
        <v>988</v>
      </c>
      <c r="C147" s="29" t="s">
        <v>1089</v>
      </c>
      <c r="D147" s="30">
        <v>195811</v>
      </c>
      <c r="E147" s="30">
        <v>132</v>
      </c>
      <c r="F147">
        <v>25.075200065369156</v>
      </c>
      <c r="G147">
        <v>6.7411943149261271</v>
      </c>
      <c r="H147" s="30">
        <v>491</v>
      </c>
    </row>
    <row r="148" spans="1:8" x14ac:dyDescent="0.25">
      <c r="A148" t="s">
        <v>954</v>
      </c>
      <c r="B148" s="29" t="s">
        <v>1182</v>
      </c>
      <c r="C148" s="29" t="s">
        <v>981</v>
      </c>
      <c r="D148" s="30">
        <v>103218</v>
      </c>
      <c r="E148" s="30">
        <v>76</v>
      </c>
      <c r="F148">
        <v>46.987928462089947</v>
      </c>
      <c r="G148">
        <v>7.3630568311728579</v>
      </c>
      <c r="H148" s="30">
        <v>485</v>
      </c>
    </row>
    <row r="149" spans="1:8" x14ac:dyDescent="0.25">
      <c r="A149" t="s">
        <v>954</v>
      </c>
      <c r="B149" s="29" t="s">
        <v>1183</v>
      </c>
      <c r="C149" s="29" t="s">
        <v>993</v>
      </c>
      <c r="D149" s="30">
        <v>147128</v>
      </c>
      <c r="E149" s="30">
        <v>23</v>
      </c>
      <c r="F149">
        <v>32.012941112500684</v>
      </c>
      <c r="G149">
        <v>1.5632646403131967</v>
      </c>
      <c r="H149" s="30">
        <v>471</v>
      </c>
    </row>
    <row r="150" spans="1:8" x14ac:dyDescent="0.25">
      <c r="A150" t="s">
        <v>954</v>
      </c>
      <c r="B150" s="29" t="s">
        <v>1184</v>
      </c>
      <c r="C150" s="29" t="s">
        <v>1019</v>
      </c>
      <c r="D150" s="30">
        <v>97042</v>
      </c>
      <c r="E150" s="30">
        <v>45</v>
      </c>
      <c r="F150">
        <v>47.299107602893599</v>
      </c>
      <c r="G150">
        <v>4.6371674120483917</v>
      </c>
      <c r="H150" s="30">
        <v>459</v>
      </c>
    </row>
    <row r="151" spans="1:8" x14ac:dyDescent="0.25">
      <c r="A151" t="s">
        <v>954</v>
      </c>
      <c r="B151" s="29" t="s">
        <v>1185</v>
      </c>
      <c r="C151" s="29" t="s">
        <v>1186</v>
      </c>
      <c r="D151" s="30">
        <v>97391</v>
      </c>
      <c r="E151" s="30">
        <v>37</v>
      </c>
      <c r="F151">
        <v>46.616217104249884</v>
      </c>
      <c r="G151">
        <v>3.7991190151040652</v>
      </c>
      <c r="H151" s="30">
        <v>454</v>
      </c>
    </row>
    <row r="152" spans="1:8" x14ac:dyDescent="0.25">
      <c r="A152" t="s">
        <v>954</v>
      </c>
      <c r="B152" s="29" t="s">
        <v>1187</v>
      </c>
      <c r="C152" s="29" t="s">
        <v>1161</v>
      </c>
      <c r="D152" s="30">
        <v>216677</v>
      </c>
      <c r="E152" s="30">
        <v>66</v>
      </c>
      <c r="F152">
        <v>20.722088638849531</v>
      </c>
      <c r="G152">
        <v>3.0460085749756551</v>
      </c>
      <c r="H152" s="30">
        <v>449</v>
      </c>
    </row>
    <row r="153" spans="1:8" x14ac:dyDescent="0.25">
      <c r="A153" t="s">
        <v>954</v>
      </c>
      <c r="B153" s="29" t="s">
        <v>1188</v>
      </c>
      <c r="C153" s="29" t="s">
        <v>973</v>
      </c>
      <c r="D153" s="30">
        <v>271533</v>
      </c>
      <c r="E153" s="30">
        <v>46</v>
      </c>
      <c r="F153">
        <v>15.615044948496131</v>
      </c>
      <c r="G153">
        <v>1.6940850651670329</v>
      </c>
      <c r="H153" s="30">
        <v>424</v>
      </c>
    </row>
    <row r="154" spans="1:8" x14ac:dyDescent="0.25">
      <c r="A154" t="s">
        <v>954</v>
      </c>
      <c r="B154" s="29" t="s">
        <v>1189</v>
      </c>
      <c r="C154" s="29" t="s">
        <v>996</v>
      </c>
      <c r="D154" s="30">
        <v>126500</v>
      </c>
      <c r="E154" s="30">
        <v>36</v>
      </c>
      <c r="F154">
        <v>33.43873517786561</v>
      </c>
      <c r="G154">
        <v>2.8458498023715415</v>
      </c>
      <c r="H154" s="30">
        <v>423</v>
      </c>
    </row>
    <row r="155" spans="1:8" x14ac:dyDescent="0.25">
      <c r="A155" t="s">
        <v>954</v>
      </c>
      <c r="B155" s="29" t="s">
        <v>1190</v>
      </c>
      <c r="C155" s="29" t="s">
        <v>996</v>
      </c>
      <c r="D155" s="30">
        <v>169860</v>
      </c>
      <c r="E155" s="30">
        <v>72</v>
      </c>
      <c r="F155">
        <v>24.902861179795124</v>
      </c>
      <c r="G155">
        <v>4.2387848816672555</v>
      </c>
      <c r="H155" s="30">
        <v>423</v>
      </c>
    </row>
    <row r="156" spans="1:8" hidden="1" x14ac:dyDescent="0.25">
      <c r="A156" t="s">
        <v>954</v>
      </c>
      <c r="B156" s="29" t="s">
        <v>1191</v>
      </c>
      <c r="C156" s="29" t="s">
        <v>1040</v>
      </c>
      <c r="D156" s="30">
        <v>63657</v>
      </c>
      <c r="E156" s="30">
        <v>80</v>
      </c>
      <c r="F156">
        <v>64.878960679893808</v>
      </c>
      <c r="G156">
        <v>12.567353158332942</v>
      </c>
      <c r="H156" s="30">
        <v>413</v>
      </c>
    </row>
    <row r="157" spans="1:8" hidden="1" x14ac:dyDescent="0.25">
      <c r="A157" t="s">
        <v>954</v>
      </c>
      <c r="B157" s="29" t="s">
        <v>1192</v>
      </c>
      <c r="C157" s="29" t="s">
        <v>993</v>
      </c>
      <c r="D157" s="30">
        <v>82500</v>
      </c>
      <c r="E157" s="30">
        <v>58</v>
      </c>
      <c r="F157">
        <v>48.969696969696976</v>
      </c>
      <c r="G157">
        <v>7.0303030303030303</v>
      </c>
      <c r="H157" s="30">
        <v>404</v>
      </c>
    </row>
    <row r="158" spans="1:8" x14ac:dyDescent="0.25">
      <c r="A158" t="s">
        <v>954</v>
      </c>
      <c r="B158" s="29" t="s">
        <v>1193</v>
      </c>
      <c r="C158" s="29" t="s">
        <v>1194</v>
      </c>
      <c r="D158" s="30">
        <v>923782</v>
      </c>
      <c r="E158" s="30">
        <v>117</v>
      </c>
      <c r="F158">
        <v>4.31920085041709</v>
      </c>
      <c r="G158">
        <v>1.2665325801974925</v>
      </c>
      <c r="H158" s="30">
        <v>399</v>
      </c>
    </row>
    <row r="159" spans="1:8" x14ac:dyDescent="0.25">
      <c r="A159" t="s">
        <v>954</v>
      </c>
      <c r="B159" s="29" t="s">
        <v>1195</v>
      </c>
      <c r="C159" s="29" t="s">
        <v>991</v>
      </c>
      <c r="D159" s="30">
        <v>474938</v>
      </c>
      <c r="E159" s="30">
        <v>30</v>
      </c>
      <c r="F159">
        <v>7.6641582690793326</v>
      </c>
      <c r="G159">
        <v>0.63166139580324177</v>
      </c>
      <c r="H159" s="30">
        <v>364</v>
      </c>
    </row>
    <row r="160" spans="1:8" hidden="1" x14ac:dyDescent="0.25">
      <c r="A160" t="s">
        <v>954</v>
      </c>
      <c r="B160" s="29" t="s">
        <v>1196</v>
      </c>
      <c r="C160" s="29" t="s">
        <v>1197</v>
      </c>
      <c r="D160" s="30">
        <v>65354</v>
      </c>
      <c r="E160" s="30">
        <v>128</v>
      </c>
      <c r="F160">
        <v>54.013526333506746</v>
      </c>
      <c r="G160">
        <v>19.58564127673899</v>
      </c>
      <c r="H160" s="30">
        <v>353</v>
      </c>
    </row>
    <row r="161" spans="1:8" hidden="1" x14ac:dyDescent="0.25">
      <c r="A161" t="s">
        <v>954</v>
      </c>
      <c r="B161" s="29" t="s">
        <v>1198</v>
      </c>
      <c r="C161" s="29" t="s">
        <v>983</v>
      </c>
      <c r="D161" s="30">
        <v>51459</v>
      </c>
      <c r="E161" s="30">
        <v>58</v>
      </c>
      <c r="F161">
        <v>66.849336364873011</v>
      </c>
      <c r="G161">
        <v>11.271109038263473</v>
      </c>
      <c r="H161" s="30">
        <v>344</v>
      </c>
    </row>
    <row r="162" spans="1:8" hidden="1" x14ac:dyDescent="0.25">
      <c r="A162" t="s">
        <v>954</v>
      </c>
      <c r="B162" s="29" t="s">
        <v>1199</v>
      </c>
      <c r="C162" s="29" t="s">
        <v>989</v>
      </c>
      <c r="D162" s="30">
        <v>39382</v>
      </c>
      <c r="E162" s="30">
        <v>52</v>
      </c>
      <c r="F162">
        <v>87.095627444009949</v>
      </c>
      <c r="G162">
        <v>13.204001828246406</v>
      </c>
      <c r="H162" s="30">
        <v>343</v>
      </c>
    </row>
    <row r="163" spans="1:8" x14ac:dyDescent="0.25">
      <c r="A163" t="s">
        <v>954</v>
      </c>
      <c r="B163" s="29" t="s">
        <v>1200</v>
      </c>
      <c r="C163" s="29" t="s">
        <v>973</v>
      </c>
      <c r="D163" s="30">
        <v>226286</v>
      </c>
      <c r="E163" s="30">
        <v>20</v>
      </c>
      <c r="F163">
        <v>14.848466100421591</v>
      </c>
      <c r="G163">
        <v>0.8838372678822376</v>
      </c>
      <c r="H163" s="30">
        <v>336</v>
      </c>
    </row>
    <row r="164" spans="1:8" x14ac:dyDescent="0.25">
      <c r="A164" t="s">
        <v>954</v>
      </c>
      <c r="B164" s="29" t="s">
        <v>1201</v>
      </c>
      <c r="C164" s="29" t="s">
        <v>1124</v>
      </c>
      <c r="D164" s="30">
        <v>126884</v>
      </c>
      <c r="E164" s="30">
        <v>54</v>
      </c>
      <c r="F164">
        <v>25.377510166766495</v>
      </c>
      <c r="G164">
        <v>4.2558557422527663</v>
      </c>
      <c r="H164" s="30">
        <v>322</v>
      </c>
    </row>
    <row r="165" spans="1:8" hidden="1" x14ac:dyDescent="0.25">
      <c r="A165" t="s">
        <v>954</v>
      </c>
      <c r="B165" s="29" t="s">
        <v>1202</v>
      </c>
      <c r="C165" s="29" t="s">
        <v>977</v>
      </c>
      <c r="D165" s="30">
        <v>81913</v>
      </c>
      <c r="E165" s="30">
        <v>31</v>
      </c>
      <c r="F165">
        <v>39.065838145349332</v>
      </c>
      <c r="G165">
        <v>3.7845030703307168</v>
      </c>
      <c r="H165" s="30">
        <v>320</v>
      </c>
    </row>
    <row r="166" spans="1:8" hidden="1" x14ac:dyDescent="0.25">
      <c r="A166" t="s">
        <v>954</v>
      </c>
      <c r="B166" s="29" t="s">
        <v>1203</v>
      </c>
      <c r="C166" s="29" t="s">
        <v>1204</v>
      </c>
      <c r="D166" s="30">
        <v>51662</v>
      </c>
      <c r="E166" s="30">
        <v>45</v>
      </c>
      <c r="F166">
        <v>60.392551585304474</v>
      </c>
      <c r="G166">
        <v>8.710464170957378</v>
      </c>
      <c r="H166" s="30">
        <v>312</v>
      </c>
    </row>
    <row r="167" spans="1:8" hidden="1" x14ac:dyDescent="0.25">
      <c r="A167" t="s">
        <v>954</v>
      </c>
      <c r="B167" s="29" t="s">
        <v>1205</v>
      </c>
      <c r="C167" s="29" t="s">
        <v>1134</v>
      </c>
      <c r="D167" s="30">
        <v>44177</v>
      </c>
      <c r="E167" s="30">
        <v>57</v>
      </c>
      <c r="F167">
        <v>66.776829571949207</v>
      </c>
      <c r="G167">
        <v>12.902641646105439</v>
      </c>
      <c r="H167" s="30">
        <v>295</v>
      </c>
    </row>
    <row r="168" spans="1:8" x14ac:dyDescent="0.25">
      <c r="A168" t="s">
        <v>954</v>
      </c>
      <c r="B168" s="29" t="s">
        <v>1206</v>
      </c>
      <c r="C168" s="29" t="s">
        <v>1089</v>
      </c>
      <c r="D168" s="30">
        <v>156849</v>
      </c>
      <c r="E168" s="30">
        <v>31</v>
      </c>
      <c r="F168">
        <v>17.979075416483369</v>
      </c>
      <c r="G168">
        <v>1.976423184081505</v>
      </c>
      <c r="H168" s="30">
        <v>282</v>
      </c>
    </row>
    <row r="169" spans="1:8" hidden="1" x14ac:dyDescent="0.25">
      <c r="A169" t="s">
        <v>954</v>
      </c>
      <c r="B169" s="29" t="s">
        <v>1207</v>
      </c>
      <c r="C169" s="29" t="s">
        <v>1134</v>
      </c>
      <c r="D169" s="30">
        <v>22919</v>
      </c>
      <c r="E169" s="30">
        <v>38</v>
      </c>
      <c r="F169">
        <v>116.93354858414415</v>
      </c>
      <c r="G169">
        <v>16.580130023124919</v>
      </c>
      <c r="H169" s="30">
        <v>268</v>
      </c>
    </row>
    <row r="170" spans="1:8" hidden="1" x14ac:dyDescent="0.25">
      <c r="A170" t="s">
        <v>954</v>
      </c>
      <c r="B170" s="29" t="s">
        <v>1208</v>
      </c>
      <c r="C170" s="29" t="s">
        <v>1053</v>
      </c>
      <c r="D170" s="30">
        <v>57912</v>
      </c>
      <c r="E170" s="30">
        <v>54</v>
      </c>
      <c r="F170">
        <v>45.75908274623567</v>
      </c>
      <c r="G170">
        <v>9.3244923331951934</v>
      </c>
      <c r="H170" s="30">
        <v>265</v>
      </c>
    </row>
    <row r="171" spans="1:8" x14ac:dyDescent="0.25">
      <c r="A171" t="s">
        <v>954</v>
      </c>
      <c r="B171" s="29" t="s">
        <v>1209</v>
      </c>
      <c r="C171" s="29" t="s">
        <v>996</v>
      </c>
      <c r="D171" s="30">
        <v>534828</v>
      </c>
      <c r="E171" s="30">
        <v>40</v>
      </c>
      <c r="F171">
        <v>4.5996095941124997</v>
      </c>
      <c r="G171">
        <v>0.7479039990426829</v>
      </c>
      <c r="H171" s="30">
        <v>246</v>
      </c>
    </row>
    <row r="172" spans="1:8" x14ac:dyDescent="0.25">
      <c r="A172" t="s">
        <v>954</v>
      </c>
      <c r="B172" s="29" t="s">
        <v>1210</v>
      </c>
      <c r="C172" s="29" t="s">
        <v>1143</v>
      </c>
      <c r="D172" s="30">
        <v>166243</v>
      </c>
      <c r="E172" s="30">
        <v>48</v>
      </c>
      <c r="F172">
        <v>14.256239360454275</v>
      </c>
      <c r="G172">
        <v>2.8873396173071946</v>
      </c>
      <c r="H172" s="30">
        <v>237</v>
      </c>
    </row>
    <row r="173" spans="1:8" x14ac:dyDescent="0.25">
      <c r="A173" t="s">
        <v>954</v>
      </c>
      <c r="B173" s="29" t="s">
        <v>1211</v>
      </c>
      <c r="C173" s="29" t="s">
        <v>1212</v>
      </c>
      <c r="D173" s="30">
        <v>215347</v>
      </c>
      <c r="E173" s="30">
        <v>37</v>
      </c>
      <c r="F173">
        <v>10.959056778130181</v>
      </c>
      <c r="G173">
        <v>1.7181572067407485</v>
      </c>
      <c r="H173" s="30">
        <v>236</v>
      </c>
    </row>
    <row r="174" spans="1:8" hidden="1" x14ac:dyDescent="0.25">
      <c r="A174" t="s">
        <v>954</v>
      </c>
      <c r="B174" s="29" t="s">
        <v>1213</v>
      </c>
      <c r="C174" s="29" t="s">
        <v>1084</v>
      </c>
      <c r="D174" s="30">
        <v>52435</v>
      </c>
      <c r="E174" s="30">
        <v>55</v>
      </c>
      <c r="F174">
        <v>41.193859063602559</v>
      </c>
      <c r="G174">
        <v>10.48917707638028</v>
      </c>
      <c r="H174" s="30">
        <v>216</v>
      </c>
    </row>
    <row r="175" spans="1:8" x14ac:dyDescent="0.25">
      <c r="A175" t="s">
        <v>954</v>
      </c>
      <c r="B175" s="29" t="s">
        <v>1214</v>
      </c>
      <c r="C175" s="29" t="s">
        <v>989</v>
      </c>
      <c r="D175" s="30">
        <v>191745</v>
      </c>
      <c r="E175" s="30">
        <v>49</v>
      </c>
      <c r="F175">
        <v>11.264961276695612</v>
      </c>
      <c r="G175">
        <v>2.5554773266578006</v>
      </c>
      <c r="H175" s="30">
        <v>216</v>
      </c>
    </row>
    <row r="176" spans="1:8" x14ac:dyDescent="0.25">
      <c r="A176" t="s">
        <v>954</v>
      </c>
      <c r="B176" s="29" t="s">
        <v>1215</v>
      </c>
      <c r="C176" s="29" t="s">
        <v>996</v>
      </c>
      <c r="D176" s="30">
        <v>158021</v>
      </c>
      <c r="E176" s="30">
        <v>91</v>
      </c>
      <c r="F176">
        <v>13.3526556596908</v>
      </c>
      <c r="G176">
        <v>5.7587282702931892</v>
      </c>
      <c r="H176" s="30">
        <v>211</v>
      </c>
    </row>
    <row r="177" spans="1:8" hidden="1" x14ac:dyDescent="0.25">
      <c r="A177" t="s">
        <v>954</v>
      </c>
      <c r="B177" s="29" t="s">
        <v>1216</v>
      </c>
      <c r="C177" s="29" t="s">
        <v>1025</v>
      </c>
      <c r="D177" s="30">
        <v>73743</v>
      </c>
      <c r="E177" s="30">
        <v>56</v>
      </c>
      <c r="F177">
        <v>28.477279199381638</v>
      </c>
      <c r="G177">
        <v>7.5939411198351028</v>
      </c>
      <c r="H177" s="30">
        <v>210</v>
      </c>
    </row>
    <row r="178" spans="1:8" hidden="1" x14ac:dyDescent="0.25">
      <c r="A178" t="s">
        <v>954</v>
      </c>
      <c r="B178" s="29" t="s">
        <v>1217</v>
      </c>
      <c r="C178" s="29" t="s">
        <v>1019</v>
      </c>
      <c r="D178" s="30">
        <v>56328</v>
      </c>
      <c r="E178" s="30">
        <v>5</v>
      </c>
      <c r="F178">
        <v>36.926572929981539</v>
      </c>
      <c r="G178">
        <v>0.88765800312455612</v>
      </c>
      <c r="H178" s="30">
        <v>208</v>
      </c>
    </row>
    <row r="179" spans="1:8" hidden="1" x14ac:dyDescent="0.25">
      <c r="A179" t="s">
        <v>954</v>
      </c>
      <c r="B179" s="29" t="s">
        <v>1218</v>
      </c>
      <c r="C179" s="29" t="s">
        <v>1042</v>
      </c>
      <c r="D179" s="30">
        <v>85157</v>
      </c>
      <c r="E179" s="30">
        <v>90</v>
      </c>
      <c r="F179">
        <v>24.073182474723158</v>
      </c>
      <c r="G179">
        <v>10.568714257195534</v>
      </c>
      <c r="H179" s="30">
        <v>205</v>
      </c>
    </row>
    <row r="180" spans="1:8" hidden="1" x14ac:dyDescent="0.25">
      <c r="A180" t="s">
        <v>954</v>
      </c>
      <c r="B180" s="29" t="s">
        <v>1219</v>
      </c>
      <c r="C180" s="29" t="s">
        <v>1220</v>
      </c>
      <c r="D180" s="30">
        <v>54861</v>
      </c>
      <c r="E180" s="30">
        <v>81</v>
      </c>
      <c r="F180">
        <v>37.002606587557644</v>
      </c>
      <c r="G180">
        <v>14.764586864986056</v>
      </c>
      <c r="H180" s="30">
        <v>203</v>
      </c>
    </row>
    <row r="181" spans="1:8" hidden="1" x14ac:dyDescent="0.25">
      <c r="A181" t="s">
        <v>954</v>
      </c>
      <c r="B181" s="29" t="s">
        <v>1221</v>
      </c>
      <c r="C181" s="29" t="s">
        <v>1186</v>
      </c>
      <c r="D181" s="30">
        <v>48648</v>
      </c>
      <c r="E181" s="30">
        <v>35</v>
      </c>
      <c r="F181">
        <v>40.906100970235158</v>
      </c>
      <c r="G181">
        <v>7.1945403716494001</v>
      </c>
      <c r="H181" s="30">
        <v>199</v>
      </c>
    </row>
    <row r="182" spans="1:8" x14ac:dyDescent="0.25">
      <c r="A182" t="s">
        <v>954</v>
      </c>
      <c r="B182" s="29" t="s">
        <v>1222</v>
      </c>
      <c r="C182" s="29" t="s">
        <v>985</v>
      </c>
      <c r="D182" s="30">
        <v>165198</v>
      </c>
      <c r="E182" s="30">
        <v>24</v>
      </c>
      <c r="F182">
        <v>11.319749633772805</v>
      </c>
      <c r="G182">
        <v>1.4528020920350124</v>
      </c>
      <c r="H182" s="30">
        <v>187</v>
      </c>
    </row>
    <row r="183" spans="1:8" x14ac:dyDescent="0.25">
      <c r="A183" t="s">
        <v>954</v>
      </c>
      <c r="B183" s="29" t="s">
        <v>1078</v>
      </c>
      <c r="C183" s="29" t="s">
        <v>1084</v>
      </c>
      <c r="D183" s="30">
        <v>179168</v>
      </c>
      <c r="E183" s="30">
        <v>25</v>
      </c>
      <c r="F183">
        <v>9.8789962493302372</v>
      </c>
      <c r="G183">
        <v>1.3953384532952313</v>
      </c>
      <c r="H183" s="30">
        <v>177</v>
      </c>
    </row>
    <row r="184" spans="1:8" hidden="1" x14ac:dyDescent="0.25">
      <c r="A184" t="s">
        <v>954</v>
      </c>
      <c r="B184" s="29" t="s">
        <v>1223</v>
      </c>
      <c r="C184" s="29" t="s">
        <v>1089</v>
      </c>
      <c r="D184" s="30">
        <v>75839</v>
      </c>
      <c r="E184" s="30">
        <v>134</v>
      </c>
      <c r="F184">
        <v>21.888474267856907</v>
      </c>
      <c r="G184">
        <v>17.669009348751963</v>
      </c>
      <c r="H184" s="30">
        <v>166</v>
      </c>
    </row>
    <row r="185" spans="1:8" x14ac:dyDescent="0.25">
      <c r="A185" t="s">
        <v>954</v>
      </c>
      <c r="B185" s="29" t="s">
        <v>1224</v>
      </c>
      <c r="C185" s="29" t="s">
        <v>991</v>
      </c>
      <c r="D185" s="30">
        <v>117246</v>
      </c>
      <c r="E185" s="30">
        <v>59</v>
      </c>
      <c r="F185">
        <v>12.878904184364499</v>
      </c>
      <c r="G185">
        <v>5.0321546150828178</v>
      </c>
      <c r="H185" s="30">
        <v>151</v>
      </c>
    </row>
    <row r="186" spans="1:8" x14ac:dyDescent="0.25">
      <c r="A186" t="s">
        <v>954</v>
      </c>
      <c r="B186" s="29" t="s">
        <v>1225</v>
      </c>
      <c r="C186" s="29" t="s">
        <v>1006</v>
      </c>
      <c r="D186" s="30">
        <v>173611</v>
      </c>
      <c r="E186" s="30">
        <v>26</v>
      </c>
      <c r="F186">
        <v>8.5824054927395146</v>
      </c>
      <c r="G186">
        <v>1.4976009584646133</v>
      </c>
      <c r="H186" s="30">
        <v>149</v>
      </c>
    </row>
    <row r="187" spans="1:8" x14ac:dyDescent="0.25">
      <c r="A187" t="s">
        <v>954</v>
      </c>
      <c r="B187" s="29" t="s">
        <v>1226</v>
      </c>
      <c r="C187" s="29" t="s">
        <v>981</v>
      </c>
      <c r="D187" s="30">
        <v>134579</v>
      </c>
      <c r="E187" s="30">
        <v>24</v>
      </c>
      <c r="F187">
        <v>10.254200135236553</v>
      </c>
      <c r="G187">
        <v>1.783339153954183</v>
      </c>
      <c r="H187" s="30">
        <v>138</v>
      </c>
    </row>
    <row r="188" spans="1:8" x14ac:dyDescent="0.25">
      <c r="A188" t="s">
        <v>954</v>
      </c>
      <c r="B188" s="29" t="s">
        <v>1227</v>
      </c>
      <c r="C188" s="29" t="s">
        <v>981</v>
      </c>
      <c r="D188" s="30">
        <v>91548</v>
      </c>
      <c r="E188" s="30">
        <v>19</v>
      </c>
      <c r="F188">
        <v>14.637130248612749</v>
      </c>
      <c r="G188">
        <v>2.0754139904749422</v>
      </c>
      <c r="H188" s="30">
        <v>134</v>
      </c>
    </row>
    <row r="189" spans="1:8" x14ac:dyDescent="0.25">
      <c r="A189" t="s">
        <v>954</v>
      </c>
      <c r="B189" s="29" t="s">
        <v>1228</v>
      </c>
      <c r="C189" s="29" t="s">
        <v>981</v>
      </c>
      <c r="D189" s="30">
        <v>95485</v>
      </c>
      <c r="E189" s="30">
        <v>26</v>
      </c>
      <c r="F189">
        <v>12.776875949101953</v>
      </c>
      <c r="G189">
        <v>2.7229407760381212</v>
      </c>
      <c r="H189" s="30">
        <v>122</v>
      </c>
    </row>
    <row r="190" spans="1:8" hidden="1" x14ac:dyDescent="0.25">
      <c r="A190" t="s">
        <v>954</v>
      </c>
      <c r="B190" s="29" t="s">
        <v>1229</v>
      </c>
      <c r="C190" s="29" t="s">
        <v>1006</v>
      </c>
      <c r="D190" s="30">
        <v>59475</v>
      </c>
      <c r="E190" s="30">
        <v>39</v>
      </c>
      <c r="F190">
        <v>19.672131147540984</v>
      </c>
      <c r="G190">
        <v>6.557377049180328</v>
      </c>
      <c r="H190" s="30">
        <v>117</v>
      </c>
    </row>
    <row r="191" spans="1:8" hidden="1" x14ac:dyDescent="0.25">
      <c r="A191" t="s">
        <v>954</v>
      </c>
      <c r="B191" s="29" t="s">
        <v>1230</v>
      </c>
      <c r="C191" s="29" t="s">
        <v>1079</v>
      </c>
      <c r="D191" s="30">
        <v>53467</v>
      </c>
      <c r="E191" s="30">
        <v>40</v>
      </c>
      <c r="F191">
        <v>19.638281556848149</v>
      </c>
      <c r="G191">
        <v>7.4812501168945333</v>
      </c>
      <c r="H191" s="30">
        <v>105</v>
      </c>
    </row>
    <row r="192" spans="1:8" x14ac:dyDescent="0.25">
      <c r="A192" t="s">
        <v>954</v>
      </c>
      <c r="B192" s="29" t="s">
        <v>1231</v>
      </c>
      <c r="C192" s="29" t="s">
        <v>1019</v>
      </c>
      <c r="D192" s="30">
        <v>159295</v>
      </c>
      <c r="E192" s="30">
        <v>36</v>
      </c>
      <c r="F192">
        <v>5.71267145861452</v>
      </c>
      <c r="G192">
        <v>2.2599579396716782</v>
      </c>
      <c r="H192" s="30">
        <v>91</v>
      </c>
    </row>
    <row r="193" spans="1:8" x14ac:dyDescent="0.25">
      <c r="A193" t="s">
        <v>954</v>
      </c>
      <c r="B193" s="29" t="s">
        <v>1232</v>
      </c>
      <c r="C193" s="29" t="s">
        <v>1062</v>
      </c>
      <c r="D193" s="30">
        <v>129973</v>
      </c>
      <c r="E193" s="30">
        <v>33</v>
      </c>
      <c r="F193">
        <v>6.5398198087295052</v>
      </c>
      <c r="G193">
        <v>2.5389888669185137</v>
      </c>
      <c r="H193" s="30">
        <v>85</v>
      </c>
    </row>
    <row r="194" spans="1:8" hidden="1" x14ac:dyDescent="0.25">
      <c r="A194" t="s">
        <v>954</v>
      </c>
      <c r="B194" s="29" t="s">
        <v>1233</v>
      </c>
      <c r="C194" s="29" t="s">
        <v>989</v>
      </c>
      <c r="D194" s="30">
        <v>56795</v>
      </c>
      <c r="E194" s="30">
        <v>18</v>
      </c>
      <c r="F194">
        <v>14.790034334008276</v>
      </c>
      <c r="G194">
        <v>3.1692930715732017</v>
      </c>
      <c r="H194" s="30">
        <v>84</v>
      </c>
    </row>
    <row r="195" spans="1:8" hidden="1" x14ac:dyDescent="0.25">
      <c r="A195" t="s">
        <v>954</v>
      </c>
      <c r="B195" s="29" t="s">
        <v>1234</v>
      </c>
      <c r="C195" s="29" t="s">
        <v>1089</v>
      </c>
      <c r="D195" s="30">
        <v>81983</v>
      </c>
      <c r="E195" s="30">
        <v>14</v>
      </c>
      <c r="F195">
        <v>10.00207360062452</v>
      </c>
      <c r="G195">
        <v>1.7076711025456497</v>
      </c>
      <c r="H195" s="30">
        <v>82</v>
      </c>
    </row>
    <row r="196" spans="1:8" hidden="1" x14ac:dyDescent="0.25">
      <c r="A196" t="s">
        <v>954</v>
      </c>
      <c r="B196" s="29" t="s">
        <v>1078</v>
      </c>
      <c r="C196" s="29" t="s">
        <v>985</v>
      </c>
      <c r="D196" s="30">
        <v>86462</v>
      </c>
      <c r="E196" s="30">
        <v>7</v>
      </c>
      <c r="F196">
        <v>8.9056464111401539</v>
      </c>
      <c r="G196">
        <v>0.80960421919455938</v>
      </c>
      <c r="H196" s="30">
        <v>77</v>
      </c>
    </row>
    <row r="197" spans="1:8" hidden="1" x14ac:dyDescent="0.25">
      <c r="A197" t="s">
        <v>954</v>
      </c>
      <c r="B197" s="29" t="s">
        <v>1235</v>
      </c>
      <c r="C197" s="29" t="s">
        <v>981</v>
      </c>
      <c r="D197" s="30">
        <v>65095</v>
      </c>
      <c r="E197" s="30">
        <v>6</v>
      </c>
      <c r="F197">
        <v>11.214378984561026</v>
      </c>
      <c r="G197">
        <v>0.92172977955296098</v>
      </c>
      <c r="H197" s="30">
        <v>73</v>
      </c>
    </row>
    <row r="198" spans="1:8" hidden="1" x14ac:dyDescent="0.25">
      <c r="A198" t="s">
        <v>954</v>
      </c>
      <c r="B198" s="29" t="s">
        <v>1236</v>
      </c>
      <c r="C198" s="29" t="s">
        <v>981</v>
      </c>
      <c r="D198" s="30">
        <v>75850</v>
      </c>
      <c r="E198" s="30">
        <v>2</v>
      </c>
      <c r="F198">
        <v>9.6242584047462092</v>
      </c>
      <c r="G198">
        <v>0.26367831245880025</v>
      </c>
      <c r="H198" s="30">
        <v>73</v>
      </c>
    </row>
    <row r="199" spans="1:8" x14ac:dyDescent="0.25">
      <c r="A199" t="s">
        <v>954</v>
      </c>
      <c r="B199" s="29" t="s">
        <v>1237</v>
      </c>
      <c r="C199" s="29" t="s">
        <v>1038</v>
      </c>
      <c r="D199" s="30">
        <v>421295</v>
      </c>
      <c r="E199" s="30">
        <v>16</v>
      </c>
      <c r="F199">
        <v>1.7090162475225199</v>
      </c>
      <c r="G199">
        <v>0.37978138833833774</v>
      </c>
      <c r="H199" s="30">
        <v>72</v>
      </c>
    </row>
    <row r="200" spans="1:8" x14ac:dyDescent="0.25">
      <c r="A200" t="s">
        <v>954</v>
      </c>
      <c r="B200" s="29" t="s">
        <v>1238</v>
      </c>
      <c r="C200" s="29" t="s">
        <v>1239</v>
      </c>
      <c r="D200" s="30">
        <v>197478</v>
      </c>
      <c r="E200" s="30">
        <v>7</v>
      </c>
      <c r="F200">
        <v>3.4940600978336827</v>
      </c>
      <c r="G200">
        <v>0.35446986499762001</v>
      </c>
      <c r="H200" s="30">
        <v>69</v>
      </c>
    </row>
    <row r="201" spans="1:8" hidden="1" x14ac:dyDescent="0.25">
      <c r="A201" t="s">
        <v>954</v>
      </c>
      <c r="B201" s="29" t="s">
        <v>1240</v>
      </c>
      <c r="C201" s="29" t="s">
        <v>1153</v>
      </c>
      <c r="D201" s="30">
        <v>45347</v>
      </c>
      <c r="E201" s="30">
        <v>14</v>
      </c>
      <c r="F201">
        <v>14.774957549562263</v>
      </c>
      <c r="G201">
        <v>3.0873045625950999</v>
      </c>
      <c r="H201" s="30">
        <v>67</v>
      </c>
    </row>
    <row r="202" spans="1:8" hidden="1" x14ac:dyDescent="0.25">
      <c r="A202" t="s">
        <v>954</v>
      </c>
      <c r="B202" s="29" t="s">
        <v>1241</v>
      </c>
      <c r="C202" s="29" t="s">
        <v>1089</v>
      </c>
      <c r="D202" s="30">
        <v>66903</v>
      </c>
      <c r="E202" s="30">
        <v>16</v>
      </c>
      <c r="F202">
        <v>10.014498602454299</v>
      </c>
      <c r="G202">
        <v>2.3915220543174445</v>
      </c>
      <c r="H202" s="30">
        <v>67</v>
      </c>
    </row>
    <row r="203" spans="1:8" hidden="1" x14ac:dyDescent="0.25">
      <c r="A203" t="s">
        <v>954</v>
      </c>
      <c r="B203" s="29" t="s">
        <v>1242</v>
      </c>
      <c r="C203" s="29" t="s">
        <v>1243</v>
      </c>
      <c r="D203" s="30">
        <v>68582</v>
      </c>
      <c r="E203" s="30">
        <v>23</v>
      </c>
      <c r="F203">
        <v>9.1860838120789712</v>
      </c>
      <c r="G203">
        <v>3.3536496456796243</v>
      </c>
      <c r="H203" s="30">
        <v>63</v>
      </c>
    </row>
    <row r="204" spans="1:8" x14ac:dyDescent="0.25">
      <c r="A204" t="s">
        <v>954</v>
      </c>
      <c r="B204" s="29" t="s">
        <v>1244</v>
      </c>
      <c r="C204" s="29" t="s">
        <v>979</v>
      </c>
      <c r="D204" s="30">
        <v>114637</v>
      </c>
      <c r="E204" s="30">
        <v>15</v>
      </c>
      <c r="F204">
        <v>5.1466803911477106</v>
      </c>
      <c r="G204">
        <v>1.308478065546028</v>
      </c>
      <c r="H204" s="30">
        <v>59</v>
      </c>
    </row>
    <row r="205" spans="1:8" hidden="1" x14ac:dyDescent="0.25">
      <c r="A205" t="s">
        <v>954</v>
      </c>
      <c r="B205" s="29" t="s">
        <v>1245</v>
      </c>
      <c r="C205" s="29" t="s">
        <v>1082</v>
      </c>
      <c r="D205" s="30">
        <v>89688</v>
      </c>
      <c r="E205" s="30">
        <v>23</v>
      </c>
      <c r="F205">
        <v>6.2438676300062435</v>
      </c>
      <c r="G205">
        <v>2.5644456337525643</v>
      </c>
      <c r="H205" s="30">
        <v>56</v>
      </c>
    </row>
    <row r="206" spans="1:8" x14ac:dyDescent="0.25">
      <c r="A206" t="s">
        <v>954</v>
      </c>
      <c r="B206" s="29" t="s">
        <v>1246</v>
      </c>
      <c r="C206" s="29" t="s">
        <v>1006</v>
      </c>
      <c r="D206" s="30">
        <v>194840</v>
      </c>
      <c r="E206" s="30">
        <v>10</v>
      </c>
      <c r="F206">
        <v>2.822828987887497</v>
      </c>
      <c r="G206">
        <v>0.51324163416136315</v>
      </c>
      <c r="H206" s="30">
        <v>55</v>
      </c>
    </row>
    <row r="207" spans="1:8" x14ac:dyDescent="0.25">
      <c r="A207" t="s">
        <v>954</v>
      </c>
      <c r="B207" s="29" t="s">
        <v>1247</v>
      </c>
      <c r="C207" s="29" t="s">
        <v>1006</v>
      </c>
      <c r="D207" s="30">
        <v>135488</v>
      </c>
      <c r="E207" s="30">
        <v>12</v>
      </c>
      <c r="F207">
        <v>3.9117855455833728</v>
      </c>
      <c r="G207">
        <v>0.88568729333963159</v>
      </c>
      <c r="H207" s="30">
        <v>53</v>
      </c>
    </row>
    <row r="208" spans="1:8" x14ac:dyDescent="0.25">
      <c r="A208" t="s">
        <v>954</v>
      </c>
      <c r="B208" s="29" t="s">
        <v>1248</v>
      </c>
      <c r="C208" s="29" t="s">
        <v>1006</v>
      </c>
      <c r="D208" s="30">
        <v>107550</v>
      </c>
      <c r="E208" s="30">
        <v>12</v>
      </c>
      <c r="F208">
        <v>4.8349604834960482</v>
      </c>
      <c r="G208">
        <v>1.1157601115760112</v>
      </c>
      <c r="H208" s="30">
        <v>52</v>
      </c>
    </row>
    <row r="209" spans="1:8" hidden="1" x14ac:dyDescent="0.25">
      <c r="A209" t="s">
        <v>954</v>
      </c>
      <c r="B209" s="29" t="s">
        <v>1249</v>
      </c>
      <c r="C209" s="29" t="s">
        <v>1250</v>
      </c>
      <c r="D209" s="30">
        <v>56778</v>
      </c>
      <c r="E209" s="30">
        <v>7</v>
      </c>
      <c r="F209">
        <v>8.8062277642748956</v>
      </c>
      <c r="G209">
        <v>1.2328718869984852</v>
      </c>
      <c r="H209" s="30">
        <v>50</v>
      </c>
    </row>
    <row r="210" spans="1:8" hidden="1" x14ac:dyDescent="0.25">
      <c r="A210" t="s">
        <v>954</v>
      </c>
      <c r="B210" s="29" t="s">
        <v>1251</v>
      </c>
      <c r="C210" s="29" t="s">
        <v>993</v>
      </c>
      <c r="D210" s="30">
        <v>45814</v>
      </c>
      <c r="E210" s="30">
        <v>17</v>
      </c>
      <c r="F210">
        <v>9.1675033832452968</v>
      </c>
      <c r="G210">
        <v>3.7106561313135722</v>
      </c>
      <c r="H210" s="30">
        <v>42</v>
      </c>
    </row>
    <row r="211" spans="1:8" x14ac:dyDescent="0.25">
      <c r="A211" t="s">
        <v>954</v>
      </c>
      <c r="B211" s="29" t="s">
        <v>1252</v>
      </c>
      <c r="C211" s="29" t="s">
        <v>973</v>
      </c>
      <c r="D211" s="30">
        <v>114164</v>
      </c>
      <c r="E211" s="30">
        <v>11</v>
      </c>
      <c r="F211">
        <v>3.5913247608703274</v>
      </c>
      <c r="G211">
        <v>0.96352615535545361</v>
      </c>
      <c r="H211" s="30">
        <v>41</v>
      </c>
    </row>
    <row r="212" spans="1:8" hidden="1" x14ac:dyDescent="0.25">
      <c r="A212" t="s">
        <v>954</v>
      </c>
      <c r="B212" s="29" t="s">
        <v>1253</v>
      </c>
      <c r="C212" s="29" t="s">
        <v>989</v>
      </c>
      <c r="D212" s="30">
        <v>34473</v>
      </c>
      <c r="E212" s="30">
        <v>11</v>
      </c>
      <c r="F212">
        <v>10.152873263133467</v>
      </c>
      <c r="G212">
        <v>3.1909030255562327</v>
      </c>
      <c r="H212" s="30">
        <v>35</v>
      </c>
    </row>
    <row r="213" spans="1:8" x14ac:dyDescent="0.25">
      <c r="A213" t="s">
        <v>954</v>
      </c>
      <c r="B213" s="29" t="s">
        <v>1254</v>
      </c>
      <c r="C213" s="29" t="s">
        <v>1038</v>
      </c>
      <c r="D213" s="30">
        <v>102909</v>
      </c>
      <c r="E213" s="30">
        <v>7</v>
      </c>
      <c r="F213">
        <v>1.6519449222128288</v>
      </c>
      <c r="G213">
        <v>0.68021261502881192</v>
      </c>
      <c r="H213" s="30">
        <v>17</v>
      </c>
    </row>
    <row r="214" spans="1:8" x14ac:dyDescent="0.25">
      <c r="A214" t="s">
        <v>954</v>
      </c>
      <c r="B214" s="29" t="s">
        <v>1255</v>
      </c>
      <c r="C214" s="29" t="s">
        <v>973</v>
      </c>
      <c r="D214" s="30">
        <v>236587</v>
      </c>
      <c r="E214" s="30">
        <v>7</v>
      </c>
      <c r="F214">
        <v>0.63401623926927508</v>
      </c>
      <c r="G214">
        <v>0.29587424499232839</v>
      </c>
      <c r="H214" s="30">
        <v>15</v>
      </c>
    </row>
    <row r="215" spans="1:8" x14ac:dyDescent="0.25">
      <c r="A215" t="s">
        <v>954</v>
      </c>
      <c r="B215" s="29" t="s">
        <v>1256</v>
      </c>
      <c r="C215" s="29" t="s">
        <v>1017</v>
      </c>
      <c r="D215" s="30">
        <v>156091</v>
      </c>
      <c r="E215" s="30">
        <v>0</v>
      </c>
      <c r="F215">
        <v>0.1281303854802647</v>
      </c>
      <c r="G215">
        <v>0</v>
      </c>
      <c r="H215" s="30">
        <v>2</v>
      </c>
    </row>
    <row r="216" spans="1:8" ht="15" hidden="1" customHeight="1" x14ac:dyDescent="0.25"/>
    <row r="217" spans="1:8" ht="15" hidden="1" customHeight="1" x14ac:dyDescent="0.25"/>
    <row r="218" spans="1:8" ht="15" hidden="1" customHeight="1" x14ac:dyDescent="0.25"/>
    <row r="219" spans="1:8" ht="15" hidden="1" customHeight="1" x14ac:dyDescent="0.25"/>
    <row r="220" spans="1:8" ht="15" hidden="1" customHeight="1" x14ac:dyDescent="0.25"/>
    <row r="221" spans="1:8" ht="15" hidden="1" customHeight="1" x14ac:dyDescent="0.25"/>
    <row r="222" spans="1:8" ht="15" hidden="1" customHeight="1" x14ac:dyDescent="0.25"/>
    <row r="223" spans="1:8" ht="15" hidden="1" customHeight="1" x14ac:dyDescent="0.25"/>
    <row r="224" spans="1:8" ht="15" hidden="1" customHeight="1" x14ac:dyDescent="0.25"/>
    <row r="225" ht="15" hidden="1" customHeight="1" x14ac:dyDescent="0.25"/>
    <row r="226" ht="15" hidden="1" customHeight="1" x14ac:dyDescent="0.25"/>
    <row r="227" ht="15" hidden="1" customHeight="1" x14ac:dyDescent="0.25"/>
    <row r="228" ht="15" hidden="1" customHeight="1" x14ac:dyDescent="0.25"/>
    <row r="229" ht="15" hidden="1" customHeight="1" x14ac:dyDescent="0.25"/>
    <row r="230" ht="15" hidden="1" customHeight="1" x14ac:dyDescent="0.25"/>
    <row r="231" ht="15" hidden="1" customHeight="1" x14ac:dyDescent="0.25"/>
    <row r="232" ht="15" hidden="1" customHeight="1" x14ac:dyDescent="0.25"/>
    <row r="233" ht="15" hidden="1" customHeight="1" x14ac:dyDescent="0.25"/>
    <row r="234" ht="15" hidden="1" customHeight="1" x14ac:dyDescent="0.25"/>
    <row r="235" ht="15" hidden="1" customHeight="1" x14ac:dyDescent="0.25"/>
    <row r="236" ht="15" hidden="1" customHeight="1" x14ac:dyDescent="0.25"/>
    <row r="237" ht="15" hidden="1" customHeight="1" x14ac:dyDescent="0.25"/>
    <row r="238" ht="15" hidden="1" customHeight="1" x14ac:dyDescent="0.25"/>
    <row r="239" ht="15" hidden="1" customHeight="1" x14ac:dyDescent="0.25"/>
    <row r="240" ht="15" hidden="1" customHeight="1" x14ac:dyDescent="0.25"/>
    <row r="241" ht="15" hidden="1" customHeight="1" x14ac:dyDescent="0.25"/>
    <row r="242" ht="15" hidden="1" customHeight="1" x14ac:dyDescent="0.25"/>
    <row r="243" ht="15" hidden="1" customHeight="1" x14ac:dyDescent="0.25"/>
    <row r="244" ht="15" hidden="1" customHeight="1" x14ac:dyDescent="0.25"/>
    <row r="245" ht="15" hidden="1" customHeight="1" x14ac:dyDescent="0.25"/>
    <row r="246" ht="15" hidden="1" customHeight="1" x14ac:dyDescent="0.25"/>
    <row r="247" ht="15" hidden="1" customHeight="1" x14ac:dyDescent="0.25"/>
    <row r="248" ht="15" hidden="1" customHeight="1" x14ac:dyDescent="0.25"/>
    <row r="249" ht="15" hidden="1" customHeight="1" x14ac:dyDescent="0.25"/>
    <row r="250" ht="15" hidden="1" customHeight="1" x14ac:dyDescent="0.25"/>
    <row r="251" ht="15" hidden="1" customHeight="1" x14ac:dyDescent="0.25"/>
  </sheetData>
  <autoFilter ref="A1:I251">
    <filterColumn colId="3">
      <top10 val="150" filterVal="91540"/>
    </filterColumn>
  </autoFilter>
  <sortState ref="A35:N207">
    <sortCondition descending="1" ref="G1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3"/>
  <sheetViews>
    <sheetView zoomScale="85" zoomScaleNormal="85" workbookViewId="0">
      <selection activeCell="O31" sqref="O31"/>
    </sheetView>
  </sheetViews>
  <sheetFormatPr defaultRowHeight="15" x14ac:dyDescent="0.25"/>
  <cols>
    <col min="1" max="1" width="10.7109375" bestFit="1" customWidth="1"/>
    <col min="3" max="3" width="38.28515625" style="2" customWidth="1"/>
    <col min="4" max="4" width="38.28515625" style="1" customWidth="1"/>
    <col min="5" max="14" width="13" customWidth="1"/>
  </cols>
  <sheetData>
    <row r="1" spans="1:14" ht="15" customHeight="1" x14ac:dyDescent="0.25">
      <c r="A1" s="39" t="s">
        <v>687</v>
      </c>
      <c r="B1" s="39" t="s">
        <v>686</v>
      </c>
      <c r="C1" s="20" t="s">
        <v>685</v>
      </c>
      <c r="D1" s="19" t="s">
        <v>684</v>
      </c>
      <c r="E1" s="40">
        <v>2007</v>
      </c>
      <c r="F1" s="40">
        <v>2008</v>
      </c>
      <c r="G1" s="40">
        <v>2009</v>
      </c>
      <c r="H1" s="40">
        <v>2010</v>
      </c>
      <c r="I1" s="40">
        <v>2011</v>
      </c>
      <c r="J1" s="40">
        <v>2012</v>
      </c>
      <c r="K1" s="40">
        <v>2013</v>
      </c>
      <c r="L1" s="40">
        <v>2014</v>
      </c>
      <c r="M1" s="40">
        <v>2015</v>
      </c>
      <c r="N1" s="40">
        <v>2016</v>
      </c>
    </row>
    <row r="2" spans="1:14" x14ac:dyDescent="0.25">
      <c r="A2" s="6" t="s">
        <v>101</v>
      </c>
      <c r="B2" s="7" t="s">
        <v>5</v>
      </c>
      <c r="C2" s="6" t="s">
        <v>629</v>
      </c>
      <c r="D2" s="5" t="str">
        <f>VLOOKUP(C2,'[1]Colleges and ZIP'!$A$2:$E$956,5,FALSE)</f>
        <v>Birmingham-Hoover, AL MSA</v>
      </c>
      <c r="E2" s="3">
        <v>352777</v>
      </c>
      <c r="F2" s="3">
        <v>405731</v>
      </c>
      <c r="G2" s="3">
        <v>435460</v>
      </c>
      <c r="H2" s="3">
        <v>489845</v>
      </c>
      <c r="I2" s="3">
        <v>503698</v>
      </c>
      <c r="J2" s="3">
        <v>453779</v>
      </c>
      <c r="K2" s="3">
        <v>440796</v>
      </c>
      <c r="L2" s="3">
        <v>428563</v>
      </c>
      <c r="M2" s="3">
        <v>516229</v>
      </c>
      <c r="N2" s="3">
        <v>537825</v>
      </c>
    </row>
    <row r="3" spans="1:14" x14ac:dyDescent="0.25">
      <c r="A3" s="12" t="s">
        <v>101</v>
      </c>
      <c r="B3" s="11" t="s">
        <v>5</v>
      </c>
      <c r="C3" s="12" t="s">
        <v>546</v>
      </c>
      <c r="D3" s="10" t="str">
        <f>VLOOKUP(C3,'[1]Colleges and ZIP'!$A$2:$E$956,5,FALSE)</f>
        <v>Auburn-Opelika, AL MSA</v>
      </c>
      <c r="E3" s="9" t="s">
        <v>46</v>
      </c>
      <c r="F3" s="9" t="s">
        <v>46</v>
      </c>
      <c r="G3" s="9" t="s">
        <v>46</v>
      </c>
      <c r="H3" s="8">
        <v>145115</v>
      </c>
      <c r="I3" s="8">
        <v>163335</v>
      </c>
      <c r="J3" s="8">
        <v>133013</v>
      </c>
      <c r="K3" s="8">
        <v>147229</v>
      </c>
      <c r="L3" s="8">
        <v>142487</v>
      </c>
      <c r="M3" s="8">
        <v>135899</v>
      </c>
      <c r="N3" s="8">
        <v>152381</v>
      </c>
    </row>
    <row r="4" spans="1:14" x14ac:dyDescent="0.25">
      <c r="A4" s="6" t="s">
        <v>101</v>
      </c>
      <c r="B4" s="7" t="s">
        <v>5</v>
      </c>
      <c r="C4" s="6" t="s">
        <v>510</v>
      </c>
      <c r="D4" s="5" t="str">
        <f>VLOOKUP(C4,'[1]Colleges and ZIP'!$A$2:$E$956,5,FALSE)</f>
        <v>Tuscaloosa, AL MSA</v>
      </c>
      <c r="E4" s="3">
        <v>36807</v>
      </c>
      <c r="F4" s="3">
        <v>33477</v>
      </c>
      <c r="G4" s="3">
        <v>36889</v>
      </c>
      <c r="H4" s="3">
        <v>40762</v>
      </c>
      <c r="I4" s="3">
        <v>53633</v>
      </c>
      <c r="J4" s="3">
        <v>55885</v>
      </c>
      <c r="K4" s="3">
        <v>55443</v>
      </c>
      <c r="L4" s="3">
        <v>53140</v>
      </c>
      <c r="M4" s="3">
        <v>58234</v>
      </c>
      <c r="N4" s="3">
        <v>62549</v>
      </c>
    </row>
    <row r="5" spans="1:14" x14ac:dyDescent="0.25">
      <c r="A5" s="6" t="s">
        <v>101</v>
      </c>
      <c r="B5" s="7" t="s">
        <v>5</v>
      </c>
      <c r="C5" s="6" t="s">
        <v>503</v>
      </c>
      <c r="D5" s="5" t="str">
        <f>VLOOKUP(C5,'[1]Colleges and ZIP'!$A$2:$E$956,5,FALSE)</f>
        <v>Huntsville, AL MSA</v>
      </c>
      <c r="E5" s="3">
        <v>73760</v>
      </c>
      <c r="F5" s="3">
        <v>75818</v>
      </c>
      <c r="G5" s="3">
        <v>74340</v>
      </c>
      <c r="H5" s="3">
        <v>75683</v>
      </c>
      <c r="I5" s="3">
        <v>75724</v>
      </c>
      <c r="J5" s="3">
        <v>87388</v>
      </c>
      <c r="K5" s="3">
        <v>101016</v>
      </c>
      <c r="L5" s="3">
        <v>89325</v>
      </c>
      <c r="M5" s="3">
        <v>88439</v>
      </c>
      <c r="N5" s="3">
        <v>96865</v>
      </c>
    </row>
    <row r="6" spans="1:14" x14ac:dyDescent="0.25">
      <c r="A6" s="6" t="s">
        <v>101</v>
      </c>
      <c r="B6" s="7" t="s">
        <v>5</v>
      </c>
      <c r="C6" s="6" t="s">
        <v>419</v>
      </c>
      <c r="D6" s="5" t="str">
        <f>VLOOKUP(C6,'[1]Colleges and ZIP'!$A$2:$E$956,5,FALSE)</f>
        <v>Mobile, AL MSA</v>
      </c>
      <c r="E6" s="3">
        <v>26181</v>
      </c>
      <c r="F6" s="3">
        <v>29895</v>
      </c>
      <c r="G6" s="3">
        <v>32882</v>
      </c>
      <c r="H6" s="3">
        <v>35500</v>
      </c>
      <c r="I6" s="3">
        <v>42233</v>
      </c>
      <c r="J6" s="3">
        <v>40172</v>
      </c>
      <c r="K6" s="3">
        <v>40590</v>
      </c>
      <c r="L6" s="3">
        <v>41681</v>
      </c>
      <c r="M6" s="3">
        <v>43722</v>
      </c>
      <c r="N6" s="3">
        <v>46670</v>
      </c>
    </row>
    <row r="7" spans="1:14" x14ac:dyDescent="0.25">
      <c r="A7" s="6" t="s">
        <v>101</v>
      </c>
      <c r="B7" s="7" t="s">
        <v>5</v>
      </c>
      <c r="C7" s="6" t="s">
        <v>407</v>
      </c>
      <c r="D7" s="5" t="str">
        <f>VLOOKUP(C7,'[1]Colleges and ZIP'!$A$2:$E$956,5,FALSE)</f>
        <v>Huntsville, AL MSA</v>
      </c>
      <c r="E7" s="3">
        <v>13672</v>
      </c>
      <c r="F7" s="3">
        <v>8959</v>
      </c>
      <c r="G7" s="3">
        <v>14752</v>
      </c>
      <c r="H7" s="3">
        <v>30497</v>
      </c>
      <c r="I7" s="3">
        <v>30238</v>
      </c>
      <c r="J7" s="3">
        <v>29979</v>
      </c>
      <c r="K7" s="3">
        <v>29720</v>
      </c>
      <c r="L7" s="3">
        <v>29461</v>
      </c>
      <c r="M7" s="3">
        <v>29202</v>
      </c>
      <c r="N7" s="3">
        <v>30289</v>
      </c>
    </row>
    <row r="8" spans="1:14" x14ac:dyDescent="0.25">
      <c r="A8" s="6" t="s">
        <v>101</v>
      </c>
      <c r="B8" s="7" t="s">
        <v>2</v>
      </c>
      <c r="C8" s="6" t="s">
        <v>185</v>
      </c>
      <c r="D8" s="5" t="str">
        <f>VLOOKUP(C8,'[1]Colleges and ZIP'!$A$2:$E$956,5,FALSE)</f>
        <v>Huntsville, AL MSA</v>
      </c>
      <c r="E8" s="4" t="s">
        <v>0</v>
      </c>
      <c r="F8" s="3">
        <v>3203</v>
      </c>
      <c r="G8" s="3">
        <v>493</v>
      </c>
      <c r="H8" s="4" t="s">
        <v>0</v>
      </c>
      <c r="I8" s="4" t="s">
        <v>0</v>
      </c>
      <c r="J8" s="3">
        <v>724</v>
      </c>
      <c r="K8" s="4" t="s">
        <v>0</v>
      </c>
      <c r="L8" s="3">
        <v>965</v>
      </c>
      <c r="M8" s="4" t="s">
        <v>0</v>
      </c>
      <c r="N8" s="3">
        <v>966</v>
      </c>
    </row>
    <row r="9" spans="1:14" x14ac:dyDescent="0.25">
      <c r="A9" s="6" t="s">
        <v>101</v>
      </c>
      <c r="B9" s="7" t="s">
        <v>5</v>
      </c>
      <c r="C9" s="6" t="s">
        <v>178</v>
      </c>
      <c r="D9" s="5" t="str">
        <f>VLOOKUP(C9,'[1]Colleges and ZIP'!$A$2:$E$956,5,FALSE)</f>
        <v>Montgomery, AL MSA</v>
      </c>
      <c r="E9" s="3">
        <v>1900</v>
      </c>
      <c r="F9" s="3">
        <v>2461</v>
      </c>
      <c r="G9" s="3">
        <v>17164</v>
      </c>
      <c r="H9" s="3">
        <v>13340</v>
      </c>
      <c r="I9" s="3">
        <v>12340</v>
      </c>
      <c r="J9" s="3">
        <v>13607</v>
      </c>
      <c r="K9" s="3">
        <v>1927</v>
      </c>
      <c r="L9" s="3">
        <v>2236</v>
      </c>
      <c r="M9" s="3">
        <v>2303</v>
      </c>
      <c r="N9" s="3">
        <v>2372</v>
      </c>
    </row>
    <row r="10" spans="1:14" x14ac:dyDescent="0.25">
      <c r="A10" s="6" t="s">
        <v>101</v>
      </c>
      <c r="B10" s="7" t="s">
        <v>5</v>
      </c>
      <c r="C10" s="6" t="s">
        <v>132</v>
      </c>
      <c r="D10" s="5" t="str">
        <f>VLOOKUP(C10,'[1]Colleges and ZIP'!$A$2:$E$956,5,FALSE)</f>
        <v>Anniston-Oxford, AL MSA</v>
      </c>
      <c r="E10" s="3">
        <v>705</v>
      </c>
      <c r="F10" s="4" t="s">
        <v>0</v>
      </c>
      <c r="G10" s="3">
        <v>225</v>
      </c>
      <c r="H10" s="3">
        <v>398</v>
      </c>
      <c r="I10" s="3">
        <v>624</v>
      </c>
      <c r="J10" s="4" t="s">
        <v>0</v>
      </c>
      <c r="K10" s="4" t="s">
        <v>0</v>
      </c>
      <c r="L10" s="4" t="s">
        <v>0</v>
      </c>
      <c r="M10" s="3">
        <v>3242</v>
      </c>
      <c r="N10" s="3">
        <v>3231</v>
      </c>
    </row>
    <row r="11" spans="1:14" x14ac:dyDescent="0.25">
      <c r="A11" s="12" t="s">
        <v>101</v>
      </c>
      <c r="B11" s="11" t="s">
        <v>2</v>
      </c>
      <c r="C11" s="12" t="s">
        <v>100</v>
      </c>
      <c r="D11" s="10" t="str">
        <f>VLOOKUP(C11,'[1]Colleges and ZIP'!$A$2:$E$956,5,FALSE)</f>
        <v>AL NONMETROPOLITAN AREA</v>
      </c>
      <c r="E11" s="8">
        <v>15905</v>
      </c>
      <c r="F11" s="8">
        <v>16606</v>
      </c>
      <c r="G11" s="8">
        <v>18543</v>
      </c>
      <c r="H11" s="8">
        <v>15581</v>
      </c>
      <c r="I11" s="8">
        <v>15685</v>
      </c>
      <c r="J11" s="8">
        <v>15991</v>
      </c>
      <c r="K11" s="8">
        <v>21150</v>
      </c>
      <c r="L11" s="8">
        <v>24945</v>
      </c>
      <c r="M11" s="8">
        <v>20740</v>
      </c>
      <c r="N11" s="8">
        <v>16535</v>
      </c>
    </row>
    <row r="12" spans="1:14" x14ac:dyDescent="0.25">
      <c r="A12" s="6" t="s">
        <v>52</v>
      </c>
      <c r="B12" s="7" t="s">
        <v>5</v>
      </c>
      <c r="C12" s="6" t="s">
        <v>516</v>
      </c>
      <c r="D12" s="5" t="str">
        <f>VLOOKUP(C12,'[1]Colleges and ZIP'!$A$2:$E$956,5,FALSE)</f>
        <v>Fairbanks, AK MSA</v>
      </c>
      <c r="E12" s="3">
        <v>155147</v>
      </c>
      <c r="F12" s="3">
        <v>149313</v>
      </c>
      <c r="G12" s="3">
        <v>157600</v>
      </c>
      <c r="H12" s="3">
        <v>161986</v>
      </c>
      <c r="I12" s="3">
        <v>165530</v>
      </c>
      <c r="J12" s="3">
        <v>160407</v>
      </c>
      <c r="K12" s="3">
        <v>162658</v>
      </c>
      <c r="L12" s="3">
        <v>155769</v>
      </c>
      <c r="M12" s="3">
        <v>142742</v>
      </c>
      <c r="N12" s="3">
        <v>144259</v>
      </c>
    </row>
    <row r="13" spans="1:14" x14ac:dyDescent="0.25">
      <c r="A13" s="6" t="s">
        <v>52</v>
      </c>
      <c r="B13" s="7" t="s">
        <v>5</v>
      </c>
      <c r="C13" s="6" t="s">
        <v>342</v>
      </c>
      <c r="D13" s="5" t="str">
        <f>VLOOKUP(C13,'[1]Colleges and ZIP'!$A$2:$E$956,5,FALSE)</f>
        <v>Anchorage, AK MSA</v>
      </c>
      <c r="E13" s="3">
        <v>14751</v>
      </c>
      <c r="F13" s="3">
        <v>13353</v>
      </c>
      <c r="G13" s="3">
        <v>13400</v>
      </c>
      <c r="H13" s="3">
        <v>16709</v>
      </c>
      <c r="I13" s="3">
        <v>18620</v>
      </c>
      <c r="J13" s="3">
        <v>20194</v>
      </c>
      <c r="K13" s="3">
        <v>20255</v>
      </c>
      <c r="L13" s="3">
        <v>17150</v>
      </c>
      <c r="M13" s="3">
        <v>17436</v>
      </c>
      <c r="N13" s="3">
        <v>19883</v>
      </c>
    </row>
    <row r="14" spans="1:14" x14ac:dyDescent="0.25">
      <c r="A14" s="6" t="s">
        <v>52</v>
      </c>
      <c r="B14" s="7" t="s">
        <v>2</v>
      </c>
      <c r="C14" s="6" t="s">
        <v>144</v>
      </c>
      <c r="D14" s="5" t="str">
        <f>VLOOKUP(C14,'[1]Colleges and ZIP'!$A$2:$E$956,5,FALSE)</f>
        <v>Anchorage, AK MSA</v>
      </c>
      <c r="E14" s="4" t="s">
        <v>0</v>
      </c>
      <c r="F14" s="3">
        <v>309</v>
      </c>
      <c r="G14" s="3">
        <v>414</v>
      </c>
      <c r="H14" s="3">
        <v>434</v>
      </c>
      <c r="I14" s="3">
        <v>518</v>
      </c>
      <c r="J14" s="4" t="s">
        <v>0</v>
      </c>
      <c r="K14" s="4" t="s">
        <v>0</v>
      </c>
      <c r="L14" s="4" t="s">
        <v>0</v>
      </c>
      <c r="M14" s="3">
        <v>1246</v>
      </c>
      <c r="N14" s="3">
        <v>1358</v>
      </c>
    </row>
    <row r="15" spans="1:14" x14ac:dyDescent="0.25">
      <c r="A15" s="12" t="s">
        <v>52</v>
      </c>
      <c r="B15" s="11" t="s">
        <v>5</v>
      </c>
      <c r="C15" s="12" t="s">
        <v>51</v>
      </c>
      <c r="D15" s="10" t="str">
        <f>VLOOKUP(C15,'[1]Colleges and ZIP'!$A$2:$E$956,5,FALSE)</f>
        <v>AK NONMETROPOLITAN AREA</v>
      </c>
      <c r="E15" s="8">
        <v>1406</v>
      </c>
      <c r="F15" s="8">
        <v>2444</v>
      </c>
      <c r="G15" s="8">
        <v>1861</v>
      </c>
      <c r="H15" s="8">
        <v>1759</v>
      </c>
      <c r="I15" s="8">
        <v>1274</v>
      </c>
      <c r="J15" s="8">
        <v>1382</v>
      </c>
      <c r="K15" s="8">
        <v>1559</v>
      </c>
      <c r="L15" s="8">
        <v>1512</v>
      </c>
      <c r="M15" s="8">
        <v>1588</v>
      </c>
      <c r="N15" s="8">
        <v>1808</v>
      </c>
    </row>
    <row r="16" spans="1:14" x14ac:dyDescent="0.25">
      <c r="A16" s="6" t="s">
        <v>486</v>
      </c>
      <c r="B16" s="7" t="s">
        <v>5</v>
      </c>
      <c r="C16" s="6" t="s">
        <v>653</v>
      </c>
      <c r="D16" s="5" t="str">
        <f>VLOOKUP(C16,'[1]Colleges and ZIP'!$A$2:$E$956,5,FALSE)</f>
        <v>Tucson, AZ MSA</v>
      </c>
      <c r="E16" s="3">
        <v>533450</v>
      </c>
      <c r="F16" s="3">
        <v>547197</v>
      </c>
      <c r="G16" s="3">
        <v>566334</v>
      </c>
      <c r="H16" s="3">
        <v>586647</v>
      </c>
      <c r="I16" s="3">
        <v>610565</v>
      </c>
      <c r="J16" s="3">
        <v>625365</v>
      </c>
      <c r="K16" s="3">
        <v>629466</v>
      </c>
      <c r="L16" s="3">
        <v>588088</v>
      </c>
      <c r="M16" s="3">
        <v>606219</v>
      </c>
      <c r="N16" s="3">
        <v>604464</v>
      </c>
    </row>
    <row r="17" spans="1:14" x14ac:dyDescent="0.25">
      <c r="A17" s="6" t="s">
        <v>486</v>
      </c>
      <c r="B17" s="7" t="s">
        <v>5</v>
      </c>
      <c r="C17" s="6" t="s">
        <v>646</v>
      </c>
      <c r="D17" s="5" t="str">
        <f>VLOOKUP(C17,'[1]Colleges and ZIP'!$A$2:$E$956,5,FALSE)</f>
        <v>Phoenix-Mesa-Scottsdale, AZ MSA</v>
      </c>
      <c r="E17" s="3">
        <v>238054</v>
      </c>
      <c r="F17" s="3">
        <v>273532</v>
      </c>
      <c r="G17" s="3">
        <v>311461</v>
      </c>
      <c r="H17" s="3">
        <v>329345</v>
      </c>
      <c r="I17" s="3">
        <v>355215</v>
      </c>
      <c r="J17" s="3">
        <v>385959</v>
      </c>
      <c r="K17" s="3">
        <v>405154</v>
      </c>
      <c r="L17" s="3">
        <v>426651</v>
      </c>
      <c r="M17" s="3">
        <v>458412</v>
      </c>
      <c r="N17" s="3">
        <v>518239</v>
      </c>
    </row>
    <row r="18" spans="1:14" x14ac:dyDescent="0.25">
      <c r="A18" s="6" t="s">
        <v>486</v>
      </c>
      <c r="B18" s="7" t="s">
        <v>5</v>
      </c>
      <c r="C18" s="6" t="s">
        <v>485</v>
      </c>
      <c r="D18" s="5" t="str">
        <f>VLOOKUP(C18,'[1]Colleges and ZIP'!$A$2:$E$956,5,FALSE)</f>
        <v>Flagstaff, AZ MSA</v>
      </c>
      <c r="E18" s="3">
        <v>27030</v>
      </c>
      <c r="F18" s="3">
        <v>26160</v>
      </c>
      <c r="G18" s="3">
        <v>26723</v>
      </c>
      <c r="H18" s="3">
        <v>28803</v>
      </c>
      <c r="I18" s="3">
        <v>30785</v>
      </c>
      <c r="J18" s="3">
        <v>28100</v>
      </c>
      <c r="K18" s="3">
        <v>30516</v>
      </c>
      <c r="L18" s="3">
        <v>31590</v>
      </c>
      <c r="M18" s="3">
        <v>35206</v>
      </c>
      <c r="N18" s="3">
        <v>39580</v>
      </c>
    </row>
    <row r="19" spans="1:14" x14ac:dyDescent="0.25">
      <c r="A19" s="6" t="s">
        <v>275</v>
      </c>
      <c r="B19" s="7" t="s">
        <v>5</v>
      </c>
      <c r="C19" s="6" t="s">
        <v>596</v>
      </c>
      <c r="D19" s="5" t="str">
        <f>VLOOKUP(C19,'[1]Colleges and ZIP'!$A$2:$E$956,5,FALSE)</f>
        <v>Fayetteville-Springdale-Rogers, AR-MO MSA</v>
      </c>
      <c r="E19" s="3">
        <v>113773</v>
      </c>
      <c r="F19" s="3">
        <v>115397</v>
      </c>
      <c r="G19" s="3">
        <v>117448</v>
      </c>
      <c r="H19" s="3">
        <v>113909</v>
      </c>
      <c r="I19" s="3">
        <v>120007</v>
      </c>
      <c r="J19" s="3">
        <v>123199</v>
      </c>
      <c r="K19" s="3">
        <v>125501</v>
      </c>
      <c r="L19" s="3">
        <v>125824</v>
      </c>
      <c r="M19" s="3">
        <v>133660</v>
      </c>
      <c r="N19" s="3">
        <v>145020</v>
      </c>
    </row>
    <row r="20" spans="1:14" x14ac:dyDescent="0.25">
      <c r="A20" s="6" t="s">
        <v>275</v>
      </c>
      <c r="B20" s="7" t="s">
        <v>5</v>
      </c>
      <c r="C20" s="6" t="s">
        <v>509</v>
      </c>
      <c r="D20" s="5" t="str">
        <f>VLOOKUP(C20,'[1]Colleges and ZIP'!$A$2:$E$956,5,FALSE)</f>
        <v>Little Rock-North Little Rock-Conway, AR MSA</v>
      </c>
      <c r="E20" s="3">
        <v>108551</v>
      </c>
      <c r="F20" s="3">
        <v>117440</v>
      </c>
      <c r="G20" s="3">
        <v>106314</v>
      </c>
      <c r="H20" s="3">
        <v>119518</v>
      </c>
      <c r="I20" s="3">
        <v>122066</v>
      </c>
      <c r="J20" s="3">
        <v>129056</v>
      </c>
      <c r="K20" s="3">
        <v>133677</v>
      </c>
      <c r="L20" s="3">
        <v>131438</v>
      </c>
      <c r="M20" s="3">
        <v>132451</v>
      </c>
      <c r="N20" s="3">
        <v>125378</v>
      </c>
    </row>
    <row r="21" spans="1:14" x14ac:dyDescent="0.25">
      <c r="A21" s="6" t="s">
        <v>275</v>
      </c>
      <c r="B21" s="7" t="s">
        <v>5</v>
      </c>
      <c r="C21" s="6" t="s">
        <v>364</v>
      </c>
      <c r="D21" s="5" t="str">
        <f>VLOOKUP(C21,'[1]Colleges and ZIP'!$A$2:$E$956,5,FALSE)</f>
        <v>Jonesboro, AR MSA</v>
      </c>
      <c r="E21" s="3">
        <v>7552</v>
      </c>
      <c r="F21" s="3">
        <v>6899</v>
      </c>
      <c r="G21" s="3">
        <v>8715</v>
      </c>
      <c r="H21" s="3">
        <v>11115</v>
      </c>
      <c r="I21" s="3">
        <v>13435</v>
      </c>
      <c r="J21" s="3">
        <v>14250</v>
      </c>
      <c r="K21" s="3">
        <v>10463</v>
      </c>
      <c r="L21" s="3">
        <v>8099</v>
      </c>
      <c r="M21" s="3">
        <v>8453</v>
      </c>
      <c r="N21" s="3">
        <v>8169</v>
      </c>
    </row>
    <row r="22" spans="1:14" x14ac:dyDescent="0.25">
      <c r="A22" s="6" t="s">
        <v>275</v>
      </c>
      <c r="B22" s="7" t="s">
        <v>5</v>
      </c>
      <c r="C22" s="6" t="s">
        <v>338</v>
      </c>
      <c r="D22" s="5" t="str">
        <f>VLOOKUP(C22,'[1]Colleges and ZIP'!$A$2:$E$956,5,FALSE)</f>
        <v>Pine Bluff, AR MSA</v>
      </c>
      <c r="E22" s="3">
        <v>5831</v>
      </c>
      <c r="F22" s="3">
        <v>7238</v>
      </c>
      <c r="G22" s="3">
        <v>7422</v>
      </c>
      <c r="H22" s="3">
        <v>8343</v>
      </c>
      <c r="I22" s="3">
        <v>9415</v>
      </c>
      <c r="J22" s="3">
        <v>9082</v>
      </c>
      <c r="K22" s="3">
        <v>8911</v>
      </c>
      <c r="L22" s="3">
        <v>8198</v>
      </c>
      <c r="M22" s="3">
        <v>8425</v>
      </c>
      <c r="N22" s="3">
        <v>8873</v>
      </c>
    </row>
    <row r="23" spans="1:14" x14ac:dyDescent="0.25">
      <c r="A23" s="6" t="s">
        <v>275</v>
      </c>
      <c r="B23" s="7" t="s">
        <v>5</v>
      </c>
      <c r="C23" s="6" t="s">
        <v>315</v>
      </c>
      <c r="D23" s="5" t="str">
        <f>VLOOKUP(C23,'[1]Colleges and ZIP'!$A$2:$E$956,5,FALSE)</f>
        <v>Little Rock-North Little Rock-Conway, AR MSA</v>
      </c>
      <c r="E23" s="3">
        <v>9598</v>
      </c>
      <c r="F23" s="3">
        <v>9866</v>
      </c>
      <c r="G23" s="3">
        <v>10650</v>
      </c>
      <c r="H23" s="3">
        <v>11007</v>
      </c>
      <c r="I23" s="3">
        <v>12039</v>
      </c>
      <c r="J23" s="3">
        <v>10500</v>
      </c>
      <c r="K23" s="3">
        <v>13107</v>
      </c>
      <c r="L23" s="3">
        <v>8068</v>
      </c>
      <c r="M23" s="3">
        <v>7003</v>
      </c>
      <c r="N23" s="3">
        <v>7604</v>
      </c>
    </row>
    <row r="24" spans="1:14" x14ac:dyDescent="0.25">
      <c r="A24" s="6" t="s">
        <v>275</v>
      </c>
      <c r="B24" s="7" t="s">
        <v>5</v>
      </c>
      <c r="C24" s="6" t="s">
        <v>274</v>
      </c>
      <c r="D24" s="5" t="str">
        <f>VLOOKUP(C24,'[1]Colleges and ZIP'!$A$2:$E$956,5,FALSE)</f>
        <v>Little Rock-North Little Rock-Conway, AR MSA</v>
      </c>
      <c r="E24" s="3">
        <v>7036</v>
      </c>
      <c r="F24" s="3">
        <v>1638</v>
      </c>
      <c r="G24" s="3">
        <v>1515</v>
      </c>
      <c r="H24" s="3">
        <v>2670</v>
      </c>
      <c r="I24" s="3">
        <v>2821</v>
      </c>
      <c r="J24" s="3">
        <v>3277</v>
      </c>
      <c r="K24" s="3">
        <v>2913</v>
      </c>
      <c r="L24" s="3">
        <v>4064</v>
      </c>
      <c r="M24" s="3">
        <v>3502</v>
      </c>
      <c r="N24" s="3">
        <v>3453</v>
      </c>
    </row>
    <row r="25" spans="1:14" x14ac:dyDescent="0.25">
      <c r="A25" s="6" t="s">
        <v>27</v>
      </c>
      <c r="B25" s="7" t="s">
        <v>5</v>
      </c>
      <c r="C25" s="6" t="s">
        <v>675</v>
      </c>
      <c r="D25" s="5" t="str">
        <f>VLOOKUP(C25,'[1]Colleges and ZIP'!$A$2:$E$956,5,FALSE)</f>
        <v>Los Angeles-Long Beach-Santa Ana, CA MSA</v>
      </c>
      <c r="E25" s="3">
        <v>854497</v>
      </c>
      <c r="F25" s="3">
        <v>904840</v>
      </c>
      <c r="G25" s="3">
        <v>923916</v>
      </c>
      <c r="H25" s="3">
        <v>936995</v>
      </c>
      <c r="I25" s="3">
        <v>982357</v>
      </c>
      <c r="J25" s="3">
        <v>1003375</v>
      </c>
      <c r="K25" s="3">
        <v>966659</v>
      </c>
      <c r="L25" s="3">
        <v>948197</v>
      </c>
      <c r="M25" s="3">
        <v>1021227</v>
      </c>
      <c r="N25" s="3">
        <v>1037528</v>
      </c>
    </row>
    <row r="26" spans="1:14" x14ac:dyDescent="0.25">
      <c r="A26" s="6" t="s">
        <v>27</v>
      </c>
      <c r="B26" s="7" t="s">
        <v>5</v>
      </c>
      <c r="C26" s="6" t="s">
        <v>673</v>
      </c>
      <c r="D26" s="5" t="str">
        <f>VLOOKUP(C26,'[1]Colleges and ZIP'!$A$2:$E$956,5,FALSE)</f>
        <v>San Diego-Carlsbad-San Marcos, CA MSA</v>
      </c>
      <c r="E26" s="3">
        <v>801823</v>
      </c>
      <c r="F26" s="3">
        <v>844877</v>
      </c>
      <c r="G26" s="3">
        <v>883653</v>
      </c>
      <c r="H26" s="3">
        <v>943219</v>
      </c>
      <c r="I26" s="3">
        <v>1009378</v>
      </c>
      <c r="J26" s="3">
        <v>1073864</v>
      </c>
      <c r="K26" s="3">
        <v>1075554</v>
      </c>
      <c r="L26" s="3">
        <v>1067388</v>
      </c>
      <c r="M26" s="3">
        <v>1101466</v>
      </c>
      <c r="N26" s="3">
        <v>1087117</v>
      </c>
    </row>
    <row r="27" spans="1:14" x14ac:dyDescent="0.25">
      <c r="A27" s="6" t="s">
        <v>27</v>
      </c>
      <c r="B27" s="7" t="s">
        <v>5</v>
      </c>
      <c r="C27" s="6" t="s">
        <v>672</v>
      </c>
      <c r="D27" s="5" t="str">
        <f>VLOOKUP(C27,'[1]Colleges and ZIP'!$A$2:$E$956,5,FALSE)</f>
        <v>Sacramento-Arden-Arcade-Roseville, CA MSA</v>
      </c>
      <c r="E27" s="3">
        <v>604512</v>
      </c>
      <c r="F27" s="3">
        <v>647691</v>
      </c>
      <c r="G27" s="3">
        <v>687690</v>
      </c>
      <c r="H27" s="3">
        <v>679915</v>
      </c>
      <c r="I27" s="3">
        <v>707896</v>
      </c>
      <c r="J27" s="3">
        <v>713292</v>
      </c>
      <c r="K27" s="3">
        <v>725734</v>
      </c>
      <c r="L27" s="3">
        <v>711721</v>
      </c>
      <c r="M27" s="3">
        <v>721077</v>
      </c>
      <c r="N27" s="3">
        <v>741892</v>
      </c>
    </row>
    <row r="28" spans="1:14" x14ac:dyDescent="0.25">
      <c r="A28" s="6" t="s">
        <v>27</v>
      </c>
      <c r="B28" s="7" t="s">
        <v>5</v>
      </c>
      <c r="C28" s="6" t="s">
        <v>667</v>
      </c>
      <c r="D28" s="5" t="str">
        <f>VLOOKUP(C28,'[1]Colleges and ZIP'!$A$2:$E$956,5,FALSE)</f>
        <v>San Francisco-Oakland-Fremont, CA MSA</v>
      </c>
      <c r="E28" s="3">
        <v>570252</v>
      </c>
      <c r="F28" s="3">
        <v>620374</v>
      </c>
      <c r="G28" s="3">
        <v>682568</v>
      </c>
      <c r="H28" s="3">
        <v>694049</v>
      </c>
      <c r="I28" s="3">
        <v>707945</v>
      </c>
      <c r="J28" s="3">
        <v>730348</v>
      </c>
      <c r="K28" s="3">
        <v>727002</v>
      </c>
      <c r="L28" s="3">
        <v>744343</v>
      </c>
      <c r="M28" s="3">
        <v>788505</v>
      </c>
      <c r="N28" s="3">
        <v>774255</v>
      </c>
    </row>
    <row r="29" spans="1:14" x14ac:dyDescent="0.25">
      <c r="A29" s="6" t="s">
        <v>27</v>
      </c>
      <c r="B29" s="7" t="s">
        <v>2</v>
      </c>
      <c r="C29" s="6" t="s">
        <v>664</v>
      </c>
      <c r="D29" s="5" t="str">
        <f>VLOOKUP(C29,'[1]Colleges and ZIP'!$A$2:$E$956,5,FALSE)</f>
        <v>San Jose-Sunnyvale-Santa Clara, CA MSA</v>
      </c>
      <c r="E29" s="3">
        <v>702497</v>
      </c>
      <c r="F29" s="3">
        <v>698883</v>
      </c>
      <c r="G29" s="3">
        <v>717022</v>
      </c>
      <c r="H29" s="3">
        <v>839839</v>
      </c>
      <c r="I29" s="3">
        <v>907971</v>
      </c>
      <c r="J29" s="3">
        <v>903238</v>
      </c>
      <c r="K29" s="3">
        <v>945450</v>
      </c>
      <c r="L29" s="3">
        <v>959247</v>
      </c>
      <c r="M29" s="3">
        <v>1022551</v>
      </c>
      <c r="N29" s="3">
        <v>1066269</v>
      </c>
    </row>
    <row r="30" spans="1:14" x14ac:dyDescent="0.25">
      <c r="A30" s="6" t="s">
        <v>27</v>
      </c>
      <c r="B30" s="7" t="s">
        <v>5</v>
      </c>
      <c r="C30" s="6" t="s">
        <v>658</v>
      </c>
      <c r="D30" s="5" t="str">
        <f>VLOOKUP(C30,'[1]Colleges and ZIP'!$A$2:$E$956,5,FALSE)</f>
        <v>San Francisco-Oakland-Fremont, CA MSA</v>
      </c>
      <c r="E30" s="3">
        <v>842840</v>
      </c>
      <c r="F30" s="3">
        <v>885182</v>
      </c>
      <c r="G30" s="3">
        <v>947697</v>
      </c>
      <c r="H30" s="3">
        <v>935509</v>
      </c>
      <c r="I30" s="3">
        <v>995226</v>
      </c>
      <c r="J30" s="3">
        <v>1032673</v>
      </c>
      <c r="K30" s="3">
        <v>1042841</v>
      </c>
      <c r="L30" s="3">
        <v>1084031</v>
      </c>
      <c r="M30" s="3">
        <v>1126620</v>
      </c>
      <c r="N30" s="3">
        <v>1294261</v>
      </c>
    </row>
    <row r="31" spans="1:14" x14ac:dyDescent="0.25">
      <c r="A31" s="6" t="s">
        <v>27</v>
      </c>
      <c r="B31" s="7" t="s">
        <v>2</v>
      </c>
      <c r="C31" s="6" t="s">
        <v>641</v>
      </c>
      <c r="D31" s="5" t="str">
        <f>VLOOKUP(C31,'[1]Colleges and ZIP'!$A$2:$E$956,5,FALSE)</f>
        <v>Los Angeles-Long Beach-Santa Ana, CA MSA</v>
      </c>
      <c r="E31" s="3">
        <v>528466</v>
      </c>
      <c r="F31" s="3">
        <v>540366</v>
      </c>
      <c r="G31" s="3">
        <v>556807</v>
      </c>
      <c r="H31" s="3">
        <v>592791</v>
      </c>
      <c r="I31" s="3">
        <v>603294</v>
      </c>
      <c r="J31" s="3">
        <v>623544</v>
      </c>
      <c r="K31" s="3">
        <v>645636</v>
      </c>
      <c r="L31" s="3">
        <v>687222</v>
      </c>
      <c r="M31" s="3">
        <v>691031</v>
      </c>
      <c r="N31" s="3">
        <v>702866</v>
      </c>
    </row>
    <row r="32" spans="1:14" x14ac:dyDescent="0.25">
      <c r="A32" s="6" t="s">
        <v>27</v>
      </c>
      <c r="B32" s="7" t="s">
        <v>5</v>
      </c>
      <c r="C32" s="6" t="s">
        <v>617</v>
      </c>
      <c r="D32" s="5" t="str">
        <f>VLOOKUP(C32,'[1]Colleges and ZIP'!$A$2:$E$956,5,FALSE)</f>
        <v>Los Angeles-Long Beach-Santa Ana, CA MSA</v>
      </c>
      <c r="E32" s="3">
        <v>316178</v>
      </c>
      <c r="F32" s="3">
        <v>334279</v>
      </c>
      <c r="G32" s="3">
        <v>336345</v>
      </c>
      <c r="H32" s="3">
        <v>327594</v>
      </c>
      <c r="I32" s="3">
        <v>344678</v>
      </c>
      <c r="J32" s="3">
        <v>350030</v>
      </c>
      <c r="K32" s="3">
        <v>347773</v>
      </c>
      <c r="L32" s="3">
        <v>340056</v>
      </c>
      <c r="M32" s="3">
        <v>329798</v>
      </c>
      <c r="N32" s="3">
        <v>345319</v>
      </c>
    </row>
    <row r="33" spans="1:14" x14ac:dyDescent="0.25">
      <c r="A33" s="6" t="s">
        <v>27</v>
      </c>
      <c r="B33" s="7" t="s">
        <v>5</v>
      </c>
      <c r="C33" s="6" t="s">
        <v>595</v>
      </c>
      <c r="D33" s="5" t="str">
        <f>VLOOKUP(C33,'[1]Colleges and ZIP'!$A$2:$E$956,5,FALSE)</f>
        <v>Santa Barbara-Santa Maria-Goleta, CA MSA</v>
      </c>
      <c r="E33" s="3">
        <v>200504</v>
      </c>
      <c r="F33" s="3">
        <v>214441</v>
      </c>
      <c r="G33" s="3">
        <v>227221</v>
      </c>
      <c r="H33" s="3">
        <v>225730</v>
      </c>
      <c r="I33" s="3">
        <v>230435</v>
      </c>
      <c r="J33" s="3">
        <v>233883</v>
      </c>
      <c r="K33" s="3">
        <v>236497</v>
      </c>
      <c r="L33" s="3">
        <v>231322</v>
      </c>
      <c r="M33" s="3">
        <v>222870</v>
      </c>
      <c r="N33" s="3">
        <v>230139</v>
      </c>
    </row>
    <row r="34" spans="1:14" x14ac:dyDescent="0.25">
      <c r="A34" s="6" t="s">
        <v>27</v>
      </c>
      <c r="B34" s="7" t="s">
        <v>5</v>
      </c>
      <c r="C34" s="6" t="s">
        <v>580</v>
      </c>
      <c r="D34" s="5" t="str">
        <f>VLOOKUP(C34,'[1]Colleges and ZIP'!$A$2:$E$956,5,FALSE)</f>
        <v>Riverside-San Bernardino-Ontario, CA MSA</v>
      </c>
      <c r="E34" s="3">
        <v>139960</v>
      </c>
      <c r="F34" s="3">
        <v>139319</v>
      </c>
      <c r="G34" s="3">
        <v>139536</v>
      </c>
      <c r="H34" s="3">
        <v>130288</v>
      </c>
      <c r="I34" s="3">
        <v>132238</v>
      </c>
      <c r="J34" s="3">
        <v>135494</v>
      </c>
      <c r="K34" s="3">
        <v>132617</v>
      </c>
      <c r="L34" s="3">
        <v>133558</v>
      </c>
      <c r="M34" s="3">
        <v>144511</v>
      </c>
      <c r="N34" s="3">
        <v>152233</v>
      </c>
    </row>
    <row r="35" spans="1:14" x14ac:dyDescent="0.25">
      <c r="A35" s="6" t="s">
        <v>27</v>
      </c>
      <c r="B35" s="7" t="s">
        <v>5</v>
      </c>
      <c r="C35" s="6" t="s">
        <v>574</v>
      </c>
      <c r="D35" s="5" t="str">
        <f>VLOOKUP(C35,'[1]Colleges and ZIP'!$A$2:$E$956,5,FALSE)</f>
        <v>Santa Cruz-Watsonville, CA MSA</v>
      </c>
      <c r="E35" s="3">
        <v>147396</v>
      </c>
      <c r="F35" s="3">
        <v>162100</v>
      </c>
      <c r="G35" s="3">
        <v>170461</v>
      </c>
      <c r="H35" s="3">
        <v>143919</v>
      </c>
      <c r="I35" s="3">
        <v>155617</v>
      </c>
      <c r="J35" s="3">
        <v>155516</v>
      </c>
      <c r="K35" s="3">
        <v>150777</v>
      </c>
      <c r="L35" s="3">
        <v>151734</v>
      </c>
      <c r="M35" s="3">
        <v>151713</v>
      </c>
      <c r="N35" s="3">
        <v>151192</v>
      </c>
    </row>
    <row r="36" spans="1:14" x14ac:dyDescent="0.25">
      <c r="A36" s="6" t="s">
        <v>27</v>
      </c>
      <c r="B36" s="7" t="s">
        <v>2</v>
      </c>
      <c r="C36" s="6" t="s">
        <v>572</v>
      </c>
      <c r="D36" s="5" t="str">
        <f>VLOOKUP(C36,'[1]Colleges and ZIP'!$A$2:$E$956,5,FALSE)</f>
        <v>Los Angeles-Long Beach-Santa Ana, CA MSA</v>
      </c>
      <c r="E36" s="3">
        <v>287343</v>
      </c>
      <c r="F36" s="3">
        <v>274671</v>
      </c>
      <c r="G36" s="3">
        <v>345400</v>
      </c>
      <c r="H36" s="3">
        <v>362172</v>
      </c>
      <c r="I36" s="3">
        <v>377514</v>
      </c>
      <c r="J36" s="3">
        <v>379713</v>
      </c>
      <c r="K36" s="3">
        <v>347105</v>
      </c>
      <c r="L36" s="3">
        <v>367182</v>
      </c>
      <c r="M36" s="3">
        <v>374424</v>
      </c>
      <c r="N36" s="3">
        <v>371060</v>
      </c>
    </row>
    <row r="37" spans="1:14" x14ac:dyDescent="0.25">
      <c r="A37" s="6" t="s">
        <v>27</v>
      </c>
      <c r="B37" s="7" t="s">
        <v>2</v>
      </c>
      <c r="C37" s="6" t="s">
        <v>565</v>
      </c>
      <c r="D37" s="5" t="str">
        <f>VLOOKUP(C37,'[1]Colleges and ZIP'!$A$2:$E$956,5,FALSE)</f>
        <v>San Diego-Carlsbad-San Marcos, CA MSA</v>
      </c>
      <c r="E37" s="3">
        <v>360511</v>
      </c>
      <c r="F37" s="3">
        <v>366047</v>
      </c>
      <c r="G37" s="3">
        <v>382275</v>
      </c>
      <c r="H37" s="3">
        <v>387298</v>
      </c>
      <c r="I37" s="3">
        <v>400768</v>
      </c>
      <c r="J37" s="3">
        <v>398673</v>
      </c>
      <c r="K37" s="3">
        <v>399899</v>
      </c>
      <c r="L37" s="3">
        <v>386231</v>
      </c>
      <c r="M37" s="3">
        <v>384161</v>
      </c>
      <c r="N37" s="3">
        <v>364670</v>
      </c>
    </row>
    <row r="38" spans="1:14" x14ac:dyDescent="0.25">
      <c r="A38" s="6" t="s">
        <v>27</v>
      </c>
      <c r="B38" s="7" t="s">
        <v>5</v>
      </c>
      <c r="C38" s="6" t="s">
        <v>530</v>
      </c>
      <c r="D38" s="5" t="str">
        <f>VLOOKUP(C38,'[1]Colleges and ZIP'!$A$2:$E$956,5,FALSE)</f>
        <v>San Diego-Carlsbad-San Marcos, CA MSA</v>
      </c>
      <c r="E38" s="3">
        <v>74686</v>
      </c>
      <c r="F38" s="3">
        <v>81385</v>
      </c>
      <c r="G38" s="3">
        <v>91074</v>
      </c>
      <c r="H38" s="3">
        <v>99137</v>
      </c>
      <c r="I38" s="3">
        <v>106591</v>
      </c>
      <c r="J38" s="3">
        <v>92867</v>
      </c>
      <c r="K38" s="3">
        <v>86733</v>
      </c>
      <c r="L38" s="3">
        <v>95674</v>
      </c>
      <c r="M38" s="3">
        <v>93572</v>
      </c>
      <c r="N38" s="3">
        <v>90722</v>
      </c>
    </row>
    <row r="39" spans="1:14" x14ac:dyDescent="0.25">
      <c r="A39" s="12" t="s">
        <v>27</v>
      </c>
      <c r="B39" s="11" t="s">
        <v>5</v>
      </c>
      <c r="C39" s="12" t="s">
        <v>483</v>
      </c>
      <c r="D39" s="10" t="str">
        <f>VLOOKUP(C39,'[1]Colleges and ZIP'!$A$2:$E$956,5,FALSE)</f>
        <v>CA NONMETROPOLITAN AREA</v>
      </c>
      <c r="E39" s="8">
        <v>7087</v>
      </c>
      <c r="F39" s="8">
        <v>8808</v>
      </c>
      <c r="G39" s="8">
        <v>15261</v>
      </c>
      <c r="H39" s="8">
        <v>9845</v>
      </c>
      <c r="I39" s="8">
        <v>9570</v>
      </c>
      <c r="J39" s="8">
        <v>9510</v>
      </c>
      <c r="K39" s="8">
        <v>8025</v>
      </c>
      <c r="L39" s="8">
        <v>8306</v>
      </c>
      <c r="M39" s="8">
        <v>11218</v>
      </c>
      <c r="N39" s="8">
        <v>16143</v>
      </c>
    </row>
    <row r="40" spans="1:14" x14ac:dyDescent="0.25">
      <c r="A40" s="6" t="s">
        <v>27</v>
      </c>
      <c r="B40" s="7" t="s">
        <v>5</v>
      </c>
      <c r="C40" s="6" t="s">
        <v>476</v>
      </c>
      <c r="D40" s="5" t="str">
        <f>VLOOKUP(C40,'[1]Colleges and ZIP'!$A$2:$E$956,5,FALSE)</f>
        <v>San Francisco-Oakland-Fremont, CA MSA</v>
      </c>
      <c r="E40" s="3">
        <v>27244</v>
      </c>
      <c r="F40" s="3">
        <v>21382</v>
      </c>
      <c r="G40" s="3">
        <v>25323</v>
      </c>
      <c r="H40" s="3">
        <v>25615</v>
      </c>
      <c r="I40" s="3">
        <v>26198</v>
      </c>
      <c r="J40" s="3">
        <v>30291</v>
      </c>
      <c r="K40" s="3">
        <v>33885</v>
      </c>
      <c r="L40" s="3">
        <v>29457</v>
      </c>
      <c r="M40" s="3">
        <v>26345</v>
      </c>
      <c r="N40" s="3">
        <v>28273</v>
      </c>
    </row>
    <row r="41" spans="1:14" x14ac:dyDescent="0.25">
      <c r="A41" s="6" t="s">
        <v>27</v>
      </c>
      <c r="B41" s="7" t="s">
        <v>5</v>
      </c>
      <c r="C41" s="6" t="s">
        <v>473</v>
      </c>
      <c r="D41" s="5" t="str">
        <f>VLOOKUP(C41,'[1]Colleges and ZIP'!$A$2:$E$956,5,FALSE)</f>
        <v>San Luis Obispo-Paso Robles, CA MSA</v>
      </c>
      <c r="E41" s="3">
        <v>14970</v>
      </c>
      <c r="F41" s="3">
        <v>15196</v>
      </c>
      <c r="G41" s="3">
        <v>19857</v>
      </c>
      <c r="H41" s="3">
        <v>19732</v>
      </c>
      <c r="I41" s="3">
        <v>16532</v>
      </c>
      <c r="J41" s="3">
        <v>17412</v>
      </c>
      <c r="K41" s="3">
        <v>16067</v>
      </c>
      <c r="L41" s="3">
        <v>15096</v>
      </c>
      <c r="M41" s="3">
        <v>16312</v>
      </c>
      <c r="N41" s="3">
        <v>18081</v>
      </c>
    </row>
    <row r="42" spans="1:14" x14ac:dyDescent="0.25">
      <c r="A42" s="6" t="s">
        <v>27</v>
      </c>
      <c r="B42" s="7" t="s">
        <v>5</v>
      </c>
      <c r="C42" s="6" t="s">
        <v>469</v>
      </c>
      <c r="D42" s="5" t="str">
        <f>VLOOKUP(C42,'[1]Colleges and ZIP'!$A$2:$E$956,5,FALSE)</f>
        <v>Merced, CA MSA</v>
      </c>
      <c r="E42" s="3">
        <v>11600</v>
      </c>
      <c r="F42" s="3">
        <v>17403</v>
      </c>
      <c r="G42" s="3">
        <v>22013</v>
      </c>
      <c r="H42" s="3">
        <v>21591</v>
      </c>
      <c r="I42" s="3">
        <v>21328</v>
      </c>
      <c r="J42" s="3">
        <v>22656</v>
      </c>
      <c r="K42" s="3">
        <v>22909</v>
      </c>
      <c r="L42" s="3">
        <v>23916</v>
      </c>
      <c r="M42" s="3">
        <v>29688</v>
      </c>
      <c r="N42" s="3">
        <v>29370</v>
      </c>
    </row>
    <row r="43" spans="1:14" x14ac:dyDescent="0.25">
      <c r="A43" s="6" t="s">
        <v>27</v>
      </c>
      <c r="B43" s="7" t="s">
        <v>5</v>
      </c>
      <c r="C43" s="6" t="s">
        <v>456</v>
      </c>
      <c r="D43" s="5" t="str">
        <f>VLOOKUP(C43,'[1]Colleges and ZIP'!$A$2:$E$956,5,FALSE)</f>
        <v>San Jose-Sunnyvale-Santa Clara, CA MSA</v>
      </c>
      <c r="E43" s="3">
        <v>47256</v>
      </c>
      <c r="F43" s="3">
        <v>52408</v>
      </c>
      <c r="G43" s="3">
        <v>55213</v>
      </c>
      <c r="H43" s="3">
        <v>38241</v>
      </c>
      <c r="I43" s="3">
        <v>40149</v>
      </c>
      <c r="J43" s="3">
        <v>34727</v>
      </c>
      <c r="K43" s="3">
        <v>38326</v>
      </c>
      <c r="L43" s="3">
        <v>43509</v>
      </c>
      <c r="M43" s="3">
        <v>45037</v>
      </c>
      <c r="N43" s="3">
        <v>41662</v>
      </c>
    </row>
    <row r="44" spans="1:14" x14ac:dyDescent="0.25">
      <c r="A44" s="6" t="s">
        <v>27</v>
      </c>
      <c r="B44" s="7" t="s">
        <v>5</v>
      </c>
      <c r="C44" s="6" t="s">
        <v>454</v>
      </c>
      <c r="D44" s="5" t="str">
        <f>VLOOKUP(C44,'[1]Colleges and ZIP'!$A$2:$E$956,5,FALSE)</f>
        <v>Salinas, CA MSA</v>
      </c>
      <c r="E44" s="3">
        <v>66972</v>
      </c>
      <c r="F44" s="3">
        <v>89940</v>
      </c>
      <c r="G44" s="3">
        <v>82451</v>
      </c>
      <c r="H44" s="3">
        <v>103510</v>
      </c>
      <c r="I44" s="3">
        <v>101363</v>
      </c>
      <c r="J44" s="3">
        <v>132450</v>
      </c>
      <c r="K44" s="3">
        <v>94880</v>
      </c>
      <c r="L44" s="3">
        <v>99032</v>
      </c>
      <c r="M44" s="3">
        <v>89170</v>
      </c>
      <c r="N44" s="3">
        <v>65529</v>
      </c>
    </row>
    <row r="45" spans="1:14" x14ac:dyDescent="0.25">
      <c r="A45" s="6" t="s">
        <v>27</v>
      </c>
      <c r="B45" s="7" t="s">
        <v>5</v>
      </c>
      <c r="C45" s="6" t="s">
        <v>445</v>
      </c>
      <c r="D45" s="5" t="str">
        <f>VLOOKUP(C45,'[1]Colleges and ZIP'!$A$2:$E$956,5,FALSE)</f>
        <v>Los Angeles-Long Beach-Santa Ana, CA MSA</v>
      </c>
      <c r="E45" s="3">
        <v>14697</v>
      </c>
      <c r="F45" s="3">
        <v>16400</v>
      </c>
      <c r="G45" s="3">
        <v>13453</v>
      </c>
      <c r="H45" s="3">
        <v>15494</v>
      </c>
      <c r="I45" s="3">
        <v>14595</v>
      </c>
      <c r="J45" s="3">
        <v>13696</v>
      </c>
      <c r="K45" s="3">
        <v>12796</v>
      </c>
      <c r="L45" s="3">
        <v>10097</v>
      </c>
      <c r="M45" s="3">
        <v>8830</v>
      </c>
      <c r="N45" s="3">
        <v>16390</v>
      </c>
    </row>
    <row r="46" spans="1:14" x14ac:dyDescent="0.25">
      <c r="A46" s="6" t="s">
        <v>27</v>
      </c>
      <c r="B46" s="7" t="s">
        <v>2</v>
      </c>
      <c r="C46" s="6" t="s">
        <v>440</v>
      </c>
      <c r="D46" s="5" t="str">
        <f>VLOOKUP(C46,'[1]Colleges and ZIP'!$A$2:$E$956,5,FALSE)</f>
        <v>Los Angeles-Long Beach-Santa Ana, CA MSA</v>
      </c>
      <c r="E46" s="4" t="s">
        <v>0</v>
      </c>
      <c r="F46" s="4" t="s">
        <v>0</v>
      </c>
      <c r="G46" s="4" t="s">
        <v>0</v>
      </c>
      <c r="H46" s="4" t="s">
        <v>0</v>
      </c>
      <c r="I46" s="3">
        <v>3620</v>
      </c>
      <c r="J46" s="3">
        <v>2056</v>
      </c>
      <c r="K46" s="4" t="s">
        <v>0</v>
      </c>
      <c r="L46" s="4" t="s">
        <v>0</v>
      </c>
      <c r="M46" s="3">
        <v>7521</v>
      </c>
      <c r="N46" s="3">
        <v>8898</v>
      </c>
    </row>
    <row r="47" spans="1:14" x14ac:dyDescent="0.25">
      <c r="A47" s="6" t="s">
        <v>27</v>
      </c>
      <c r="B47" s="7" t="s">
        <v>5</v>
      </c>
      <c r="C47" s="6" t="s">
        <v>434</v>
      </c>
      <c r="D47" s="5" t="str">
        <f>VLOOKUP(C47,'[1]Colleges and ZIP'!$A$2:$E$956,5,FALSE)</f>
        <v>Los Angeles-Long Beach-Santa Ana, CA MSA</v>
      </c>
      <c r="E47" s="3">
        <v>7115</v>
      </c>
      <c r="F47" s="3">
        <v>9038</v>
      </c>
      <c r="G47" s="3">
        <v>14898</v>
      </c>
      <c r="H47" s="3">
        <v>21776</v>
      </c>
      <c r="I47" s="3">
        <v>28186</v>
      </c>
      <c r="J47" s="3">
        <v>22222</v>
      </c>
      <c r="K47" s="3">
        <v>18478</v>
      </c>
      <c r="L47" s="3">
        <v>7919</v>
      </c>
      <c r="M47" s="3">
        <v>5611</v>
      </c>
      <c r="N47" s="3">
        <v>5755</v>
      </c>
    </row>
    <row r="48" spans="1:14" x14ac:dyDescent="0.25">
      <c r="A48" s="6" t="s">
        <v>27</v>
      </c>
      <c r="B48" s="7" t="s">
        <v>5</v>
      </c>
      <c r="C48" s="6" t="s">
        <v>422</v>
      </c>
      <c r="D48" s="5" t="str">
        <f>VLOOKUP(C48,'[1]Colleges and ZIP'!$A$2:$E$956,5,FALSE)</f>
        <v>Los Angeles-Long Beach-Santa Ana, CA MSA</v>
      </c>
      <c r="E48" s="3">
        <v>21866</v>
      </c>
      <c r="F48" s="3">
        <v>20574</v>
      </c>
      <c r="G48" s="3">
        <v>20822</v>
      </c>
      <c r="H48" s="3">
        <v>29469</v>
      </c>
      <c r="I48" s="3">
        <v>25654</v>
      </c>
      <c r="J48" s="3">
        <v>29491</v>
      </c>
      <c r="K48" s="3">
        <v>9640</v>
      </c>
      <c r="L48" s="3">
        <v>12991</v>
      </c>
      <c r="M48" s="3">
        <v>13333</v>
      </c>
      <c r="N48" s="3">
        <v>16330</v>
      </c>
    </row>
    <row r="49" spans="1:14" x14ac:dyDescent="0.25">
      <c r="A49" s="6" t="s">
        <v>27</v>
      </c>
      <c r="B49" s="7" t="s">
        <v>5</v>
      </c>
      <c r="C49" s="6" t="s">
        <v>404</v>
      </c>
      <c r="D49" s="5" t="str">
        <f>VLOOKUP(C49,'[1]Colleges and ZIP'!$A$2:$E$956,5,FALSE)</f>
        <v>Fresno, CA MSA</v>
      </c>
      <c r="E49" s="3">
        <v>5717</v>
      </c>
      <c r="F49" s="3">
        <v>8206</v>
      </c>
      <c r="G49" s="3">
        <v>10171</v>
      </c>
      <c r="H49" s="3">
        <v>8698</v>
      </c>
      <c r="I49" s="3">
        <v>8597</v>
      </c>
      <c r="J49" s="3">
        <v>8359</v>
      </c>
      <c r="K49" s="3">
        <v>7682</v>
      </c>
      <c r="L49" s="3">
        <v>8109</v>
      </c>
      <c r="M49" s="3">
        <v>8624</v>
      </c>
      <c r="N49" s="3">
        <v>8586</v>
      </c>
    </row>
    <row r="50" spans="1:14" x14ac:dyDescent="0.25">
      <c r="A50" s="6" t="s">
        <v>27</v>
      </c>
      <c r="B50" s="7" t="s">
        <v>2</v>
      </c>
      <c r="C50" s="6" t="s">
        <v>401</v>
      </c>
      <c r="D50" s="5" t="str">
        <f>VLOOKUP(C50,'[1]Colleges and ZIP'!$A$2:$E$956,5,FALSE)</f>
        <v>Los Angeles-Long Beach-Santa Ana, CA MSA</v>
      </c>
      <c r="E50" s="3">
        <v>2726</v>
      </c>
      <c r="F50" s="3">
        <v>3561</v>
      </c>
      <c r="G50" s="3">
        <v>4897</v>
      </c>
      <c r="H50" s="3">
        <v>4557</v>
      </c>
      <c r="I50" s="3">
        <v>6455</v>
      </c>
      <c r="J50" s="3">
        <v>5746</v>
      </c>
      <c r="K50" s="3">
        <v>6766</v>
      </c>
      <c r="L50" s="3">
        <v>7635</v>
      </c>
      <c r="M50" s="3">
        <v>6389</v>
      </c>
      <c r="N50" s="3">
        <v>7504</v>
      </c>
    </row>
    <row r="51" spans="1:14" x14ac:dyDescent="0.25">
      <c r="A51" s="6" t="s">
        <v>27</v>
      </c>
      <c r="B51" s="7" t="s">
        <v>5</v>
      </c>
      <c r="C51" s="6" t="s">
        <v>392</v>
      </c>
      <c r="D51" s="5" t="str">
        <f>VLOOKUP(C51,'[1]Colleges and ZIP'!$A$2:$E$956,5,FALSE)</f>
        <v>Los Angeles-Long Beach-Santa Ana, CA MSA</v>
      </c>
      <c r="E51" s="3">
        <v>2466</v>
      </c>
      <c r="F51" s="3">
        <v>1750</v>
      </c>
      <c r="G51" s="3">
        <v>1682</v>
      </c>
      <c r="H51" s="3">
        <v>6493</v>
      </c>
      <c r="I51" s="3">
        <v>7198</v>
      </c>
      <c r="J51" s="3">
        <v>6597</v>
      </c>
      <c r="K51" s="3">
        <v>6988</v>
      </c>
      <c r="L51" s="3">
        <v>5455</v>
      </c>
      <c r="M51" s="3">
        <v>4611</v>
      </c>
      <c r="N51" s="3">
        <v>5254</v>
      </c>
    </row>
    <row r="52" spans="1:14" x14ac:dyDescent="0.25">
      <c r="A52" s="6" t="s">
        <v>27</v>
      </c>
      <c r="B52" s="7" t="s">
        <v>5</v>
      </c>
      <c r="C52" s="6" t="s">
        <v>389</v>
      </c>
      <c r="D52" s="5" t="str">
        <f>VLOOKUP(C52,'[1]Colleges and ZIP'!$A$2:$E$956,5,FALSE)</f>
        <v>Riverside-San Bernardino-Ontario, CA MSA</v>
      </c>
      <c r="E52" s="3">
        <v>10734</v>
      </c>
      <c r="F52" s="3">
        <v>12487</v>
      </c>
      <c r="G52" s="3">
        <v>9871</v>
      </c>
      <c r="H52" s="3">
        <v>4188</v>
      </c>
      <c r="I52" s="3">
        <v>11591</v>
      </c>
      <c r="J52" s="3">
        <v>9303</v>
      </c>
      <c r="K52" s="3">
        <v>11942</v>
      </c>
      <c r="L52" s="3">
        <v>13582</v>
      </c>
      <c r="M52" s="3">
        <v>15317</v>
      </c>
      <c r="N52" s="3">
        <v>10771</v>
      </c>
    </row>
    <row r="53" spans="1:14" x14ac:dyDescent="0.25">
      <c r="A53" s="6" t="s">
        <v>27</v>
      </c>
      <c r="B53" s="7" t="s">
        <v>5</v>
      </c>
      <c r="C53" s="6" t="s">
        <v>382</v>
      </c>
      <c r="D53" s="5" t="str">
        <f>VLOOKUP(C53,'[1]Colleges and ZIP'!$A$2:$E$956,5,FALSE)</f>
        <v>Sacramento-Arden-Arcade-Roseville, CA MSA</v>
      </c>
      <c r="E53" s="3">
        <v>183</v>
      </c>
      <c r="F53" s="3">
        <v>4718</v>
      </c>
      <c r="G53" s="3">
        <v>14461</v>
      </c>
      <c r="H53" s="3">
        <v>15207</v>
      </c>
      <c r="I53" s="3">
        <v>16344</v>
      </c>
      <c r="J53" s="3">
        <v>14053</v>
      </c>
      <c r="K53" s="3">
        <v>15564</v>
      </c>
      <c r="L53" s="3">
        <v>13136</v>
      </c>
      <c r="M53" s="3">
        <v>17930</v>
      </c>
      <c r="N53" s="3">
        <v>20676</v>
      </c>
    </row>
    <row r="54" spans="1:14" x14ac:dyDescent="0.25">
      <c r="A54" s="6" t="s">
        <v>27</v>
      </c>
      <c r="B54" s="7" t="s">
        <v>2</v>
      </c>
      <c r="C54" s="6" t="s">
        <v>378</v>
      </c>
      <c r="D54" s="5" t="str">
        <f>VLOOKUP(C54,'[1]Colleges and ZIP'!$A$2:$E$956,5,FALSE)</f>
        <v>Los Angeles-Long Beach-Santa Ana, CA MSA</v>
      </c>
      <c r="E54" s="3">
        <v>3806</v>
      </c>
      <c r="F54" s="3">
        <v>4244</v>
      </c>
      <c r="G54" s="3">
        <v>3234</v>
      </c>
      <c r="H54" s="3">
        <v>2924</v>
      </c>
      <c r="I54" s="3">
        <v>3640</v>
      </c>
      <c r="J54" s="3">
        <v>3259</v>
      </c>
      <c r="K54" s="3">
        <v>3679</v>
      </c>
      <c r="L54" s="3">
        <v>3818</v>
      </c>
      <c r="M54" s="3">
        <v>3538</v>
      </c>
      <c r="N54" s="3">
        <v>3691</v>
      </c>
    </row>
    <row r="55" spans="1:14" x14ac:dyDescent="0.25">
      <c r="A55" s="6" t="s">
        <v>27</v>
      </c>
      <c r="B55" s="7" t="s">
        <v>2</v>
      </c>
      <c r="C55" s="6" t="s">
        <v>351</v>
      </c>
      <c r="D55" s="5" t="str">
        <f>VLOOKUP(C55,'[1]Colleges and ZIP'!$A$2:$E$956,5,FALSE)</f>
        <v>Los Angeles-Long Beach-Santa Ana, CA MSA</v>
      </c>
      <c r="E55" s="3">
        <v>2767</v>
      </c>
      <c r="F55" s="3">
        <v>3005</v>
      </c>
      <c r="G55" s="3">
        <v>2701</v>
      </c>
      <c r="H55" s="3">
        <v>3214</v>
      </c>
      <c r="I55" s="3">
        <v>3861</v>
      </c>
      <c r="J55" s="3">
        <v>3512</v>
      </c>
      <c r="K55" s="3">
        <v>3595</v>
      </c>
      <c r="L55" s="3">
        <v>3127</v>
      </c>
      <c r="M55" s="3">
        <v>3272</v>
      </c>
      <c r="N55" s="3">
        <v>4332</v>
      </c>
    </row>
    <row r="56" spans="1:14" x14ac:dyDescent="0.25">
      <c r="A56" s="6" t="s">
        <v>27</v>
      </c>
      <c r="B56" s="7" t="s">
        <v>2</v>
      </c>
      <c r="C56" s="6" t="s">
        <v>345</v>
      </c>
      <c r="D56" s="5" t="str">
        <f>VLOOKUP(C56,'[1]Colleges and ZIP'!$A$2:$E$956,5,FALSE)</f>
        <v>Riverside-San Bernardino-Ontario, CA MSA</v>
      </c>
      <c r="E56" s="3">
        <v>28020</v>
      </c>
      <c r="F56" s="3">
        <v>35890</v>
      </c>
      <c r="G56" s="3">
        <v>37557</v>
      </c>
      <c r="H56" s="3">
        <v>35990</v>
      </c>
      <c r="I56" s="3">
        <v>39409</v>
      </c>
      <c r="J56" s="3">
        <v>31772</v>
      </c>
      <c r="K56" s="3">
        <v>31715</v>
      </c>
      <c r="L56" s="3">
        <v>23375</v>
      </c>
      <c r="M56" s="3">
        <v>25519</v>
      </c>
      <c r="N56" s="3">
        <v>22977</v>
      </c>
    </row>
    <row r="57" spans="1:14" x14ac:dyDescent="0.25">
      <c r="A57" s="6" t="s">
        <v>27</v>
      </c>
      <c r="B57" s="7" t="s">
        <v>2</v>
      </c>
      <c r="C57" s="6" t="s">
        <v>334</v>
      </c>
      <c r="D57" s="5" t="str">
        <f>VLOOKUP(C57,'[1]Colleges and ZIP'!$A$2:$E$956,5,FALSE)</f>
        <v>San Francisco-Oakland-Fremont, CA MSA</v>
      </c>
      <c r="E57" s="3">
        <v>1714</v>
      </c>
      <c r="F57" s="3">
        <v>1736</v>
      </c>
      <c r="G57" s="3">
        <v>1804</v>
      </c>
      <c r="H57" s="3">
        <v>2124</v>
      </c>
      <c r="I57" s="3">
        <v>2668</v>
      </c>
      <c r="J57" s="3">
        <v>4301</v>
      </c>
      <c r="K57" s="3">
        <v>2663</v>
      </c>
      <c r="L57" s="3">
        <v>2764</v>
      </c>
      <c r="M57" s="3">
        <v>2599</v>
      </c>
      <c r="N57" s="3">
        <v>2365</v>
      </c>
    </row>
    <row r="58" spans="1:14" x14ac:dyDescent="0.25">
      <c r="A58" s="6" t="s">
        <v>27</v>
      </c>
      <c r="B58" s="7" t="s">
        <v>2</v>
      </c>
      <c r="C58" s="6" t="s">
        <v>325</v>
      </c>
      <c r="D58" s="5" t="str">
        <f>VLOOKUP(C58,'[1]Colleges and ZIP'!$A$2:$E$956,5,FALSE)</f>
        <v>San Diego-Carlsbad-San Marcos, CA MSA</v>
      </c>
      <c r="E58" s="3">
        <v>1348</v>
      </c>
      <c r="F58" s="3">
        <v>1484</v>
      </c>
      <c r="G58" s="3">
        <v>2383</v>
      </c>
      <c r="H58" s="3">
        <v>2934</v>
      </c>
      <c r="I58" s="3">
        <v>3483</v>
      </c>
      <c r="J58" s="3">
        <v>4275</v>
      </c>
      <c r="K58" s="3">
        <v>4554</v>
      </c>
      <c r="L58" s="3">
        <v>5146</v>
      </c>
      <c r="M58" s="3">
        <v>4476</v>
      </c>
      <c r="N58" s="3">
        <v>4734</v>
      </c>
    </row>
    <row r="59" spans="1:14" x14ac:dyDescent="0.25">
      <c r="A59" s="6" t="s">
        <v>27</v>
      </c>
      <c r="B59" s="7" t="s">
        <v>2</v>
      </c>
      <c r="C59" s="6" t="s">
        <v>309</v>
      </c>
      <c r="D59" s="5" t="str">
        <f>VLOOKUP(C59,'[1]Colleges and ZIP'!$A$2:$E$956,5,FALSE)</f>
        <v>Los Angeles-Long Beach-Santa Ana, CA MSA</v>
      </c>
      <c r="E59" s="3">
        <v>6661</v>
      </c>
      <c r="F59" s="3">
        <v>6102</v>
      </c>
      <c r="G59" s="3">
        <v>4275</v>
      </c>
      <c r="H59" s="3">
        <v>7116</v>
      </c>
      <c r="I59" s="3">
        <v>6589</v>
      </c>
      <c r="J59" s="3">
        <v>10350</v>
      </c>
      <c r="K59" s="3">
        <v>9705</v>
      </c>
      <c r="L59" s="3">
        <v>9867</v>
      </c>
      <c r="M59" s="3">
        <v>10146</v>
      </c>
      <c r="N59" s="3">
        <v>10688</v>
      </c>
    </row>
    <row r="60" spans="1:14" x14ac:dyDescent="0.25">
      <c r="A60" s="6" t="s">
        <v>27</v>
      </c>
      <c r="B60" s="7" t="s">
        <v>5</v>
      </c>
      <c r="C60" s="6" t="s">
        <v>307</v>
      </c>
      <c r="D60" s="5" t="str">
        <f>VLOOKUP(C60,'[1]Colleges and ZIP'!$A$2:$E$956,5,FALSE)</f>
        <v>San Diego-Carlsbad-San Marcos, CA MSA</v>
      </c>
      <c r="E60" s="4" t="s">
        <v>0</v>
      </c>
      <c r="F60" s="3">
        <v>670</v>
      </c>
      <c r="G60" s="3">
        <v>6782</v>
      </c>
      <c r="H60" s="3">
        <v>5788</v>
      </c>
      <c r="I60" s="3">
        <v>6795</v>
      </c>
      <c r="J60" s="3">
        <v>7802</v>
      </c>
      <c r="K60" s="3">
        <v>8809</v>
      </c>
      <c r="L60" s="3">
        <v>8302</v>
      </c>
      <c r="M60" s="3">
        <v>6432</v>
      </c>
      <c r="N60" s="3">
        <v>6634</v>
      </c>
    </row>
    <row r="61" spans="1:14" x14ac:dyDescent="0.25">
      <c r="A61" s="6" t="s">
        <v>27</v>
      </c>
      <c r="B61" s="7" t="s">
        <v>2</v>
      </c>
      <c r="C61" s="6" t="s">
        <v>289</v>
      </c>
      <c r="D61" s="5" t="str">
        <f>VLOOKUP(C61,'[1]Colleges and ZIP'!$A$2:$E$956,5,FALSE)</f>
        <v>Los Angeles-Long Beach-Santa Ana, CA MSA</v>
      </c>
      <c r="E61" s="3">
        <v>52118</v>
      </c>
      <c r="F61" s="3">
        <v>49224</v>
      </c>
      <c r="G61" s="3">
        <v>57604</v>
      </c>
      <c r="H61" s="3">
        <v>22152</v>
      </c>
      <c r="I61" s="3">
        <v>22150</v>
      </c>
      <c r="J61" s="3">
        <v>20580</v>
      </c>
      <c r="K61" s="3">
        <v>18547</v>
      </c>
      <c r="L61" s="3">
        <v>20686</v>
      </c>
      <c r="M61" s="3">
        <v>14128</v>
      </c>
      <c r="N61" s="3">
        <v>13360</v>
      </c>
    </row>
    <row r="62" spans="1:14" x14ac:dyDescent="0.25">
      <c r="A62" s="6" t="s">
        <v>27</v>
      </c>
      <c r="B62" s="7" t="s">
        <v>5</v>
      </c>
      <c r="C62" s="6" t="s">
        <v>288</v>
      </c>
      <c r="D62" s="5" t="str">
        <f>VLOOKUP(C62,'[1]Colleges and ZIP'!$A$2:$E$956,5,FALSE)</f>
        <v>Chico, CA MSA</v>
      </c>
      <c r="E62" s="3">
        <v>1796</v>
      </c>
      <c r="F62" s="3">
        <v>1384</v>
      </c>
      <c r="G62" s="3">
        <v>1931</v>
      </c>
      <c r="H62" s="3">
        <v>2881</v>
      </c>
      <c r="I62" s="3">
        <v>2684</v>
      </c>
      <c r="J62" s="3">
        <v>2492</v>
      </c>
      <c r="K62" s="3">
        <v>2868</v>
      </c>
      <c r="L62" s="3">
        <v>2384</v>
      </c>
      <c r="M62" s="3">
        <v>1837</v>
      </c>
      <c r="N62" s="3">
        <v>2363</v>
      </c>
    </row>
    <row r="63" spans="1:14" x14ac:dyDescent="0.25">
      <c r="A63" s="6" t="s">
        <v>27</v>
      </c>
      <c r="B63" s="7" t="s">
        <v>2</v>
      </c>
      <c r="C63" s="6" t="s">
        <v>277</v>
      </c>
      <c r="D63" s="5" t="str">
        <f>VLOOKUP(C63,'[1]Colleges and ZIP'!$A$2:$E$956,5,FALSE)</f>
        <v>Los Angeles-Long Beach-Santa Ana, CA MSA</v>
      </c>
      <c r="E63" s="3">
        <v>2064</v>
      </c>
      <c r="F63" s="3">
        <v>1519</v>
      </c>
      <c r="G63" s="3">
        <v>2225</v>
      </c>
      <c r="H63" s="3">
        <v>3830</v>
      </c>
      <c r="I63" s="3">
        <v>3547</v>
      </c>
      <c r="J63" s="3">
        <v>3314</v>
      </c>
      <c r="K63" s="3">
        <v>4463</v>
      </c>
      <c r="L63" s="3">
        <v>4794</v>
      </c>
      <c r="M63" s="3">
        <v>5353</v>
      </c>
      <c r="N63" s="3">
        <v>6554</v>
      </c>
    </row>
    <row r="64" spans="1:14" x14ac:dyDescent="0.25">
      <c r="A64" s="6" t="s">
        <v>27</v>
      </c>
      <c r="B64" s="7" t="s">
        <v>5</v>
      </c>
      <c r="C64" s="6" t="s">
        <v>276</v>
      </c>
      <c r="D64" s="5" t="str">
        <f>VLOOKUP(C64,'[1]Colleges and ZIP'!$A$2:$E$956,5,FALSE)</f>
        <v>Los Angeles-Long Beach-Santa Ana, CA MSA</v>
      </c>
      <c r="E64" s="3">
        <v>13831</v>
      </c>
      <c r="F64" s="3">
        <v>13122</v>
      </c>
      <c r="G64" s="3">
        <v>2836</v>
      </c>
      <c r="H64" s="3">
        <v>2743</v>
      </c>
      <c r="I64" s="3">
        <v>2780</v>
      </c>
      <c r="J64" s="3">
        <v>2894</v>
      </c>
      <c r="K64" s="3">
        <v>4671</v>
      </c>
      <c r="L64" s="3">
        <v>3614</v>
      </c>
      <c r="M64" s="3">
        <v>2557</v>
      </c>
      <c r="N64" s="3">
        <v>2790</v>
      </c>
    </row>
    <row r="65" spans="1:14" x14ac:dyDescent="0.25">
      <c r="A65" s="6" t="s">
        <v>27</v>
      </c>
      <c r="B65" s="7" t="s">
        <v>5</v>
      </c>
      <c r="C65" s="6" t="s">
        <v>269</v>
      </c>
      <c r="D65" s="5" t="str">
        <f>VLOOKUP(C65,'[1]Colleges and ZIP'!$A$2:$E$956,5,FALSE)</f>
        <v>Salinas, CA MSA</v>
      </c>
      <c r="E65" s="3">
        <v>7032</v>
      </c>
      <c r="F65" s="3">
        <v>6275</v>
      </c>
      <c r="G65" s="3">
        <v>6204</v>
      </c>
      <c r="H65" s="3">
        <v>5305</v>
      </c>
      <c r="I65" s="3">
        <v>6959</v>
      </c>
      <c r="J65" s="3">
        <v>6567</v>
      </c>
      <c r="K65" s="3">
        <v>6129</v>
      </c>
      <c r="L65" s="3">
        <v>4787</v>
      </c>
      <c r="M65" s="3">
        <v>5492</v>
      </c>
      <c r="N65" s="3">
        <v>5680</v>
      </c>
    </row>
    <row r="66" spans="1:14" x14ac:dyDescent="0.25">
      <c r="A66" s="6" t="s">
        <v>27</v>
      </c>
      <c r="B66" s="7" t="s">
        <v>2</v>
      </c>
      <c r="C66" s="6" t="s">
        <v>247</v>
      </c>
      <c r="D66" s="5" t="str">
        <f>VLOOKUP(C66,'[1]Colleges and ZIP'!$A$2:$E$956,5,FALSE)</f>
        <v>Los Angeles-Long Beach-Santa Ana, CA MSA</v>
      </c>
      <c r="E66" s="4" t="s">
        <v>0</v>
      </c>
      <c r="F66" s="3">
        <v>557</v>
      </c>
      <c r="G66" s="3">
        <v>877</v>
      </c>
      <c r="H66" s="3">
        <v>2672</v>
      </c>
      <c r="I66" s="3">
        <v>1924</v>
      </c>
      <c r="J66" s="3">
        <v>2571</v>
      </c>
      <c r="K66" s="3">
        <v>2400</v>
      </c>
      <c r="L66" s="3">
        <v>2401</v>
      </c>
      <c r="M66" s="3">
        <v>2714</v>
      </c>
      <c r="N66" s="3">
        <v>3178</v>
      </c>
    </row>
    <row r="67" spans="1:14" x14ac:dyDescent="0.25">
      <c r="A67" s="6" t="s">
        <v>27</v>
      </c>
      <c r="B67" s="7" t="s">
        <v>2</v>
      </c>
      <c r="C67" s="6" t="s">
        <v>234</v>
      </c>
      <c r="D67" s="5" t="str">
        <f>VLOOKUP(C67,'[1]Colleges and ZIP'!$A$2:$E$956,5,FALSE)</f>
        <v>San Jose-Sunnyvale-Santa Clara, CA MSA</v>
      </c>
      <c r="E67" s="3">
        <v>3814</v>
      </c>
      <c r="F67" s="3">
        <v>3986</v>
      </c>
      <c r="G67" s="3">
        <v>4066</v>
      </c>
      <c r="H67" s="3">
        <v>3816</v>
      </c>
      <c r="I67" s="3">
        <v>2407</v>
      </c>
      <c r="J67" s="3">
        <v>3329</v>
      </c>
      <c r="K67" s="3">
        <v>2376</v>
      </c>
      <c r="L67" s="3">
        <v>2883</v>
      </c>
      <c r="M67" s="3">
        <v>1659</v>
      </c>
      <c r="N67" s="3">
        <v>2056</v>
      </c>
    </row>
    <row r="68" spans="1:14" x14ac:dyDescent="0.25">
      <c r="A68" s="6" t="s">
        <v>27</v>
      </c>
      <c r="B68" s="7" t="s">
        <v>5</v>
      </c>
      <c r="C68" s="5" t="s">
        <v>232</v>
      </c>
      <c r="D68" s="5" t="str">
        <f>VLOOKUP(C68,'[1]Colleges and ZIP'!$A$2:$E$956,5,FALSE)</f>
        <v>San Francisco-Oakland-Fremont, CA MSA</v>
      </c>
      <c r="E68" s="3">
        <v>3661</v>
      </c>
      <c r="F68" s="3">
        <v>2982</v>
      </c>
      <c r="G68" s="3">
        <v>2987</v>
      </c>
      <c r="H68" s="3">
        <v>1312</v>
      </c>
      <c r="I68" s="3">
        <v>1644</v>
      </c>
      <c r="J68" s="3">
        <v>1039</v>
      </c>
      <c r="K68" s="3">
        <v>934</v>
      </c>
      <c r="L68" s="4" t="s">
        <v>0</v>
      </c>
      <c r="M68" s="4" t="s">
        <v>0</v>
      </c>
      <c r="N68" s="3">
        <v>837</v>
      </c>
    </row>
    <row r="69" spans="1:14" x14ac:dyDescent="0.25">
      <c r="A69" s="6" t="s">
        <v>27</v>
      </c>
      <c r="B69" s="7" t="s">
        <v>2</v>
      </c>
      <c r="C69" s="6" t="s">
        <v>222</v>
      </c>
      <c r="D69" s="5" t="str">
        <f>VLOOKUP(C69,'[1]Colleges and ZIP'!$A$2:$E$956,5,FALSE)</f>
        <v>Los Angeles-Long Beach-Santa Ana, CA MSA</v>
      </c>
      <c r="E69" s="4" t="s">
        <v>0</v>
      </c>
      <c r="F69" s="4" t="s">
        <v>0</v>
      </c>
      <c r="G69" s="4" t="s">
        <v>0</v>
      </c>
      <c r="H69" s="4" t="s">
        <v>0</v>
      </c>
      <c r="I69" s="4" t="s">
        <v>0</v>
      </c>
      <c r="J69" s="4" t="s">
        <v>0</v>
      </c>
      <c r="K69" s="4" t="s">
        <v>0</v>
      </c>
      <c r="L69" s="4" t="s">
        <v>0</v>
      </c>
      <c r="M69" s="4" t="s">
        <v>0</v>
      </c>
      <c r="N69" s="3">
        <v>1000</v>
      </c>
    </row>
    <row r="70" spans="1:14" x14ac:dyDescent="0.25">
      <c r="A70" s="6" t="s">
        <v>27</v>
      </c>
      <c r="B70" s="7" t="s">
        <v>5</v>
      </c>
      <c r="C70" s="6" t="s">
        <v>211</v>
      </c>
      <c r="D70" s="5" t="str">
        <f>VLOOKUP(C70,'[1]Colleges and ZIP'!$A$2:$E$956,5,FALSE)</f>
        <v>Bakersfield, CA MSA</v>
      </c>
      <c r="E70" s="3">
        <v>1908</v>
      </c>
      <c r="F70" s="3">
        <v>1898</v>
      </c>
      <c r="G70" s="3">
        <v>2225</v>
      </c>
      <c r="H70" s="3">
        <v>2083</v>
      </c>
      <c r="I70" s="3">
        <v>3162</v>
      </c>
      <c r="J70" s="3">
        <v>1241</v>
      </c>
      <c r="K70" s="3">
        <v>2602</v>
      </c>
      <c r="L70" s="3">
        <v>2432</v>
      </c>
      <c r="M70" s="3">
        <v>3192</v>
      </c>
      <c r="N70" s="3">
        <v>3161</v>
      </c>
    </row>
    <row r="71" spans="1:14" x14ac:dyDescent="0.25">
      <c r="A71" s="6" t="s">
        <v>27</v>
      </c>
      <c r="B71" s="7" t="s">
        <v>5</v>
      </c>
      <c r="C71" s="6" t="s">
        <v>201</v>
      </c>
      <c r="D71" s="5" t="str">
        <f>VLOOKUP(C71,'[1]Colleges and ZIP'!$A$2:$E$956,5,FALSE)</f>
        <v>San Francisco-Oakland-Fremont, CA MSA</v>
      </c>
      <c r="E71" s="3">
        <v>119109</v>
      </c>
      <c r="F71" s="3">
        <v>100189</v>
      </c>
      <c r="G71" s="3">
        <v>83108</v>
      </c>
      <c r="H71" s="3">
        <v>72542</v>
      </c>
      <c r="I71" s="3">
        <v>63420</v>
      </c>
      <c r="J71" s="3">
        <v>65627</v>
      </c>
      <c r="K71" s="3">
        <v>67447</v>
      </c>
      <c r="L71" s="3">
        <v>50103</v>
      </c>
      <c r="M71" s="3">
        <v>48341</v>
      </c>
      <c r="N71" s="3">
        <v>39051</v>
      </c>
    </row>
    <row r="72" spans="1:14" x14ac:dyDescent="0.25">
      <c r="A72" s="6" t="s">
        <v>27</v>
      </c>
      <c r="B72" s="7" t="s">
        <v>5</v>
      </c>
      <c r="C72" s="6" t="s">
        <v>195</v>
      </c>
      <c r="D72" s="5" t="str">
        <f>VLOOKUP(C72,'[1]Colleges and ZIP'!$A$2:$E$956,5,FALSE)</f>
        <v>Los Angeles-Long Beach-Santa Ana, CA MSA</v>
      </c>
      <c r="E72" s="3">
        <v>12103</v>
      </c>
      <c r="F72" s="3">
        <v>10142</v>
      </c>
      <c r="G72" s="3">
        <v>9313</v>
      </c>
      <c r="H72" s="3">
        <v>7714</v>
      </c>
      <c r="I72" s="3">
        <v>8823</v>
      </c>
      <c r="J72" s="3">
        <v>7192</v>
      </c>
      <c r="K72" s="3">
        <v>7659</v>
      </c>
      <c r="L72" s="3">
        <v>5172</v>
      </c>
      <c r="M72" s="3">
        <v>5010</v>
      </c>
      <c r="N72" s="3">
        <v>5371</v>
      </c>
    </row>
    <row r="73" spans="1:14" x14ac:dyDescent="0.25">
      <c r="A73" s="6" t="s">
        <v>27</v>
      </c>
      <c r="B73" s="7" t="s">
        <v>2</v>
      </c>
      <c r="C73" s="6" t="s">
        <v>172</v>
      </c>
      <c r="D73" s="5" t="str">
        <f>VLOOKUP(C73,'[1]Colleges and ZIP'!$A$2:$E$956,5,FALSE)</f>
        <v>Stockton, CA MSA</v>
      </c>
      <c r="E73" s="3">
        <v>6068</v>
      </c>
      <c r="F73" s="3">
        <v>8551</v>
      </c>
      <c r="G73" s="3">
        <v>6879</v>
      </c>
      <c r="H73" s="3">
        <v>6120</v>
      </c>
      <c r="I73" s="3">
        <v>4704</v>
      </c>
      <c r="J73" s="3">
        <v>5291</v>
      </c>
      <c r="K73" s="3">
        <v>4563</v>
      </c>
      <c r="L73" s="3">
        <v>4088</v>
      </c>
      <c r="M73" s="3">
        <v>2734</v>
      </c>
      <c r="N73" s="3">
        <v>3013</v>
      </c>
    </row>
    <row r="74" spans="1:14" x14ac:dyDescent="0.25">
      <c r="A74" s="6" t="s">
        <v>27</v>
      </c>
      <c r="B74" s="7" t="s">
        <v>5</v>
      </c>
      <c r="C74" s="6" t="s">
        <v>159</v>
      </c>
      <c r="D74" s="5" t="str">
        <f>VLOOKUP(C74,'[1]Colleges and ZIP'!$A$2:$E$956,5,FALSE)</f>
        <v>Oxnard-Thousand Oaks-Ventura, CA MSA</v>
      </c>
      <c r="E74" s="4" t="s">
        <v>0</v>
      </c>
      <c r="F74" s="4" t="s">
        <v>0</v>
      </c>
      <c r="G74" s="4" t="s">
        <v>0</v>
      </c>
      <c r="H74" s="4" t="s">
        <v>0</v>
      </c>
      <c r="I74" s="3">
        <v>524</v>
      </c>
      <c r="J74" s="4" t="s">
        <v>0</v>
      </c>
      <c r="K74" s="3">
        <v>1236</v>
      </c>
      <c r="L74" s="3">
        <v>3862</v>
      </c>
      <c r="M74" s="3">
        <v>1949</v>
      </c>
      <c r="N74" s="3">
        <v>1383</v>
      </c>
    </row>
    <row r="75" spans="1:14" x14ac:dyDescent="0.25">
      <c r="A75" s="6" t="s">
        <v>27</v>
      </c>
      <c r="B75" s="7" t="s">
        <v>2</v>
      </c>
      <c r="C75" s="6" t="s">
        <v>154</v>
      </c>
      <c r="D75" s="5" t="str">
        <f>VLOOKUP(C75,'[1]Colleges and ZIP'!$A$2:$E$956,5,FALSE)</f>
        <v>Los Angeles-Long Beach-Santa Ana, CA MSA</v>
      </c>
      <c r="E75" s="3">
        <v>1696</v>
      </c>
      <c r="F75" s="3">
        <v>1891</v>
      </c>
      <c r="G75" s="3">
        <v>2156</v>
      </c>
      <c r="H75" s="3">
        <v>1786</v>
      </c>
      <c r="I75" s="3">
        <v>1768</v>
      </c>
      <c r="J75" s="3">
        <v>3005</v>
      </c>
      <c r="K75" s="3">
        <v>3721</v>
      </c>
      <c r="L75" s="3">
        <v>5474</v>
      </c>
      <c r="M75" s="3">
        <v>4904</v>
      </c>
      <c r="N75" s="3">
        <v>6895</v>
      </c>
    </row>
    <row r="76" spans="1:14" x14ac:dyDescent="0.25">
      <c r="A76" s="6" t="s">
        <v>27</v>
      </c>
      <c r="B76" s="7" t="s">
        <v>5</v>
      </c>
      <c r="C76" s="6" t="s">
        <v>138</v>
      </c>
      <c r="D76" s="5" t="str">
        <f>VLOOKUP(C76,'[1]Colleges and ZIP'!$A$2:$E$956,5,FALSE)</f>
        <v>Modesto, CA MSA</v>
      </c>
      <c r="E76" s="4" t="s">
        <v>0</v>
      </c>
      <c r="F76" s="4" t="s">
        <v>0</v>
      </c>
      <c r="G76" s="4" t="s">
        <v>0</v>
      </c>
      <c r="H76" s="4" t="s">
        <v>0</v>
      </c>
      <c r="I76" s="3">
        <v>1487</v>
      </c>
      <c r="J76" s="3">
        <v>1881</v>
      </c>
      <c r="K76" s="3">
        <v>1342</v>
      </c>
      <c r="L76" s="3">
        <v>1136</v>
      </c>
      <c r="M76" s="3">
        <v>1080</v>
      </c>
      <c r="N76" s="3">
        <v>1248</v>
      </c>
    </row>
    <row r="77" spans="1:14" x14ac:dyDescent="0.25">
      <c r="A77" s="6" t="s">
        <v>27</v>
      </c>
      <c r="B77" s="7" t="s">
        <v>2</v>
      </c>
      <c r="C77" s="6" t="s">
        <v>134</v>
      </c>
      <c r="D77" s="5" t="str">
        <f>VLOOKUP(C77,'[1]Colleges and ZIP'!$A$2:$E$956,5,FALSE)</f>
        <v>Los Angeles-Long Beach-Santa Ana, CA MSA</v>
      </c>
      <c r="E77" s="3">
        <v>885</v>
      </c>
      <c r="F77" s="3">
        <v>442</v>
      </c>
      <c r="G77" s="3">
        <v>598</v>
      </c>
      <c r="H77" s="3">
        <v>384</v>
      </c>
      <c r="I77" s="3">
        <v>842</v>
      </c>
      <c r="J77" s="4" t="s">
        <v>0</v>
      </c>
      <c r="K77" s="3">
        <v>2329</v>
      </c>
      <c r="L77" s="3">
        <v>3106</v>
      </c>
      <c r="M77" s="3">
        <v>2998</v>
      </c>
      <c r="N77" s="3">
        <v>1634</v>
      </c>
    </row>
    <row r="78" spans="1:14" x14ac:dyDescent="0.25">
      <c r="A78" s="6" t="s">
        <v>27</v>
      </c>
      <c r="B78" s="7" t="s">
        <v>2</v>
      </c>
      <c r="C78" s="6" t="s">
        <v>118</v>
      </c>
      <c r="D78" s="5" t="str">
        <f>VLOOKUP(C78,'[1]Colleges and ZIP'!$A$2:$E$956,5,FALSE)</f>
        <v>Los Angeles-Long Beach-Santa Ana, CA MSA</v>
      </c>
      <c r="E78" s="3">
        <v>1652</v>
      </c>
      <c r="F78" s="3">
        <v>2110</v>
      </c>
      <c r="G78" s="3">
        <v>2625</v>
      </c>
      <c r="H78" s="3">
        <v>2289</v>
      </c>
      <c r="I78" s="3">
        <v>1809</v>
      </c>
      <c r="J78" s="3">
        <v>1592</v>
      </c>
      <c r="K78" s="3">
        <v>1634</v>
      </c>
      <c r="L78" s="3">
        <v>2177</v>
      </c>
      <c r="M78" s="3">
        <v>1544</v>
      </c>
      <c r="N78" s="3">
        <v>2008</v>
      </c>
    </row>
    <row r="79" spans="1:14" x14ac:dyDescent="0.25">
      <c r="A79" s="6" t="s">
        <v>27</v>
      </c>
      <c r="B79" s="7" t="s">
        <v>5</v>
      </c>
      <c r="C79" s="6" t="s">
        <v>108</v>
      </c>
      <c r="D79" s="5" t="str">
        <f>VLOOKUP(C79,'[1]Colleges and ZIP'!$A$2:$E$956,5,FALSE)</f>
        <v>Santa Rosa-Petaluma, CA MSA</v>
      </c>
      <c r="E79" s="3">
        <v>423</v>
      </c>
      <c r="F79" s="3">
        <v>652</v>
      </c>
      <c r="G79" s="3">
        <v>587</v>
      </c>
      <c r="H79" s="3">
        <v>858</v>
      </c>
      <c r="I79" s="3">
        <v>825</v>
      </c>
      <c r="J79" s="4" t="s">
        <v>0</v>
      </c>
      <c r="K79" s="3">
        <v>1938</v>
      </c>
      <c r="L79" s="3">
        <v>1714</v>
      </c>
      <c r="M79" s="3">
        <v>1163</v>
      </c>
      <c r="N79" s="3">
        <v>693</v>
      </c>
    </row>
    <row r="80" spans="1:14" x14ac:dyDescent="0.25">
      <c r="A80" s="6" t="s">
        <v>27</v>
      </c>
      <c r="B80" s="7" t="s">
        <v>2</v>
      </c>
      <c r="C80" s="6" t="s">
        <v>104</v>
      </c>
      <c r="D80" s="5" t="str">
        <f>VLOOKUP(C80,'[1]Colleges and ZIP'!$A$2:$E$956,5,FALSE)</f>
        <v>Los Angeles-Long Beach-Santa Ana, CA MSA</v>
      </c>
      <c r="E80" s="4" t="s">
        <v>0</v>
      </c>
      <c r="F80" s="4" t="s">
        <v>0</v>
      </c>
      <c r="G80" s="4" t="s">
        <v>0</v>
      </c>
      <c r="H80" s="4" t="s">
        <v>0</v>
      </c>
      <c r="I80" s="3">
        <v>2313</v>
      </c>
      <c r="J80" s="3">
        <v>1920</v>
      </c>
      <c r="K80" s="3">
        <v>2357</v>
      </c>
      <c r="L80" s="3">
        <v>2132</v>
      </c>
      <c r="M80" s="3">
        <v>1722</v>
      </c>
      <c r="N80" s="3">
        <v>1814</v>
      </c>
    </row>
    <row r="81" spans="1:14" x14ac:dyDescent="0.25">
      <c r="A81" s="6" t="s">
        <v>27</v>
      </c>
      <c r="B81" s="7" t="s">
        <v>2</v>
      </c>
      <c r="C81" s="6" t="s">
        <v>97</v>
      </c>
      <c r="D81" s="5" t="str">
        <f>VLOOKUP(C81,'[1]Colleges and ZIP'!$A$2:$E$956,5,FALSE)</f>
        <v>Riverside-San Bernardino-Ontario, CA MSA</v>
      </c>
      <c r="E81" s="4" t="s">
        <v>0</v>
      </c>
      <c r="F81" s="4" t="s">
        <v>0</v>
      </c>
      <c r="G81" s="4" t="s">
        <v>0</v>
      </c>
      <c r="H81" s="4" t="s">
        <v>0</v>
      </c>
      <c r="I81" s="3">
        <v>732</v>
      </c>
      <c r="J81" s="4" t="s">
        <v>0</v>
      </c>
      <c r="K81" s="4" t="s">
        <v>0</v>
      </c>
      <c r="L81" s="3">
        <v>1057</v>
      </c>
      <c r="M81" s="3">
        <v>1165</v>
      </c>
      <c r="N81" s="3">
        <v>1255</v>
      </c>
    </row>
    <row r="82" spans="1:14" x14ac:dyDescent="0.25">
      <c r="A82" s="6" t="s">
        <v>27</v>
      </c>
      <c r="B82" s="7" t="s">
        <v>2</v>
      </c>
      <c r="C82" s="6" t="s">
        <v>79</v>
      </c>
      <c r="D82" s="5" t="str">
        <f>VLOOKUP(C82,'[1]Colleges and ZIP'!$A$2:$E$956,5,FALSE)</f>
        <v>Vallejo-Fairfield, CA MSA</v>
      </c>
      <c r="E82" s="4" t="s">
        <v>0</v>
      </c>
      <c r="F82" s="4" t="s">
        <v>0</v>
      </c>
      <c r="G82" s="3">
        <v>1305</v>
      </c>
      <c r="H82" s="3">
        <v>1221</v>
      </c>
      <c r="I82" s="3">
        <v>1779</v>
      </c>
      <c r="J82" s="3">
        <v>2237</v>
      </c>
      <c r="K82" s="3">
        <v>2155</v>
      </c>
      <c r="L82" s="3">
        <v>3067</v>
      </c>
      <c r="M82" s="3">
        <v>3106</v>
      </c>
      <c r="N82" s="3">
        <v>3466</v>
      </c>
    </row>
    <row r="83" spans="1:14" x14ac:dyDescent="0.25">
      <c r="A83" s="6" t="s">
        <v>27</v>
      </c>
      <c r="B83" s="7" t="s">
        <v>2</v>
      </c>
      <c r="C83" s="6" t="s">
        <v>60</v>
      </c>
      <c r="D83" s="5" t="str">
        <f>VLOOKUP(C83,'[1]Colleges and ZIP'!$A$2:$E$956,5,FALSE)</f>
        <v>Los Angeles-Long Beach-Santa Ana, CA MSA</v>
      </c>
      <c r="E83" s="3">
        <v>678</v>
      </c>
      <c r="F83" s="3">
        <v>669</v>
      </c>
      <c r="G83" s="3">
        <v>741</v>
      </c>
      <c r="H83" s="3">
        <v>5725</v>
      </c>
      <c r="I83" s="3">
        <v>5316</v>
      </c>
      <c r="J83" s="3">
        <v>5365</v>
      </c>
      <c r="K83" s="3">
        <v>5414</v>
      </c>
      <c r="L83" s="3">
        <v>5463</v>
      </c>
      <c r="M83" s="4" t="s">
        <v>0</v>
      </c>
      <c r="N83" s="3">
        <v>6094</v>
      </c>
    </row>
    <row r="84" spans="1:14" x14ac:dyDescent="0.25">
      <c r="A84" s="6" t="s">
        <v>27</v>
      </c>
      <c r="B84" s="7" t="s">
        <v>2</v>
      </c>
      <c r="C84" s="6" t="s">
        <v>59</v>
      </c>
      <c r="D84" s="5" t="str">
        <f>VLOOKUP(C84,'[1]Colleges and ZIP'!$A$2:$E$956,5,FALSE)</f>
        <v>San Diego-Carlsbad-San Marcos, CA MSA</v>
      </c>
      <c r="E84" s="4" t="s">
        <v>0</v>
      </c>
      <c r="F84" s="4" t="s">
        <v>0</v>
      </c>
      <c r="G84" s="4" t="s">
        <v>0</v>
      </c>
      <c r="H84" s="4" t="s">
        <v>0</v>
      </c>
      <c r="I84" s="3">
        <v>3134</v>
      </c>
      <c r="J84" s="3">
        <v>4482</v>
      </c>
      <c r="K84" s="3">
        <v>4508</v>
      </c>
      <c r="L84" s="3">
        <v>2154</v>
      </c>
      <c r="M84" s="3">
        <v>2305</v>
      </c>
      <c r="N84" s="3">
        <v>2400</v>
      </c>
    </row>
    <row r="85" spans="1:14" x14ac:dyDescent="0.25">
      <c r="A85" s="6" t="s">
        <v>27</v>
      </c>
      <c r="B85" s="7" t="s">
        <v>2</v>
      </c>
      <c r="C85" s="6" t="s">
        <v>33</v>
      </c>
      <c r="D85" s="5" t="str">
        <f>VLOOKUP(C85,'[1]Colleges and ZIP'!$A$2:$E$956,5,FALSE)</f>
        <v>Los Angeles-Long Beach-Santa Ana, CA MSA</v>
      </c>
      <c r="E85" s="4" t="s">
        <v>0</v>
      </c>
      <c r="F85" s="4" t="s">
        <v>0</v>
      </c>
      <c r="G85" s="4" t="s">
        <v>0</v>
      </c>
      <c r="H85" s="4" t="s">
        <v>0</v>
      </c>
      <c r="I85" s="4" t="s">
        <v>0</v>
      </c>
      <c r="J85" s="4" t="s">
        <v>0</v>
      </c>
      <c r="K85" s="4" t="s">
        <v>0</v>
      </c>
      <c r="L85" s="3">
        <v>1030</v>
      </c>
      <c r="M85" s="3">
        <v>1468</v>
      </c>
      <c r="N85" s="3">
        <v>1491</v>
      </c>
    </row>
    <row r="86" spans="1:14" x14ac:dyDescent="0.25">
      <c r="A86" s="6" t="s">
        <v>27</v>
      </c>
      <c r="B86" s="7" t="s">
        <v>2</v>
      </c>
      <c r="C86" s="6" t="s">
        <v>28</v>
      </c>
      <c r="D86" s="5" t="str">
        <f>VLOOKUP(C86,'[1]Colleges and ZIP'!$A$2:$E$956,5,FALSE)</f>
        <v>San Francisco-Oakland-Fremont, CA MSA</v>
      </c>
      <c r="E86" s="3">
        <v>575</v>
      </c>
      <c r="F86" s="3">
        <v>560</v>
      </c>
      <c r="G86" s="3">
        <v>2926</v>
      </c>
      <c r="H86" s="3">
        <v>1679</v>
      </c>
      <c r="I86" s="3">
        <v>2237</v>
      </c>
      <c r="J86" s="3">
        <v>2747</v>
      </c>
      <c r="K86" s="3">
        <v>3869</v>
      </c>
      <c r="L86" s="3">
        <v>3619</v>
      </c>
      <c r="M86" s="3">
        <v>3159</v>
      </c>
      <c r="N86" s="3">
        <v>3540</v>
      </c>
    </row>
    <row r="87" spans="1:14" x14ac:dyDescent="0.25">
      <c r="A87" s="6" t="s">
        <v>27</v>
      </c>
      <c r="B87" s="7" t="s">
        <v>5</v>
      </c>
      <c r="C87" s="6" t="s">
        <v>26</v>
      </c>
      <c r="D87" s="5" t="str">
        <f>VLOOKUP(C87,'[1]Colleges and ZIP'!$A$2:$E$956,5,FALSE)</f>
        <v>Vallejo-Fairfield, CA MSA</v>
      </c>
      <c r="E87" s="4" t="s">
        <v>0</v>
      </c>
      <c r="F87" s="4" t="s">
        <v>0</v>
      </c>
      <c r="G87" s="4" t="s">
        <v>0</v>
      </c>
      <c r="H87" s="4" t="s">
        <v>0</v>
      </c>
      <c r="I87" s="3">
        <v>3005</v>
      </c>
      <c r="J87" s="3">
        <v>2793</v>
      </c>
      <c r="K87" s="3">
        <v>2480</v>
      </c>
      <c r="L87" s="3">
        <v>1011</v>
      </c>
      <c r="M87" s="3">
        <v>1542</v>
      </c>
      <c r="N87" s="3">
        <v>2205</v>
      </c>
    </row>
    <row r="88" spans="1:14" x14ac:dyDescent="0.25">
      <c r="A88" s="6" t="s">
        <v>103</v>
      </c>
      <c r="B88" s="7" t="s">
        <v>5</v>
      </c>
      <c r="C88" s="6" t="s">
        <v>660</v>
      </c>
      <c r="D88" s="5" t="str">
        <f>VLOOKUP(C88,'[1]Colleges and ZIP'!$A$2:$E$956,5,FALSE)</f>
        <v>Fort Collins-Loveland, CO MSA</v>
      </c>
      <c r="E88" s="3">
        <v>296020</v>
      </c>
      <c r="F88" s="3">
        <v>302613</v>
      </c>
      <c r="G88" s="3">
        <v>311720</v>
      </c>
      <c r="H88" s="3">
        <v>302896</v>
      </c>
      <c r="I88" s="3">
        <v>330784</v>
      </c>
      <c r="J88" s="3">
        <v>375919</v>
      </c>
      <c r="K88" s="3">
        <v>313238</v>
      </c>
      <c r="L88" s="3">
        <v>307978</v>
      </c>
      <c r="M88" s="3">
        <v>317219</v>
      </c>
      <c r="N88" s="3">
        <v>331862</v>
      </c>
    </row>
    <row r="89" spans="1:14" x14ac:dyDescent="0.25">
      <c r="A89" s="6" t="s">
        <v>103</v>
      </c>
      <c r="B89" s="7" t="s">
        <v>5</v>
      </c>
      <c r="C89" s="6" t="s">
        <v>633</v>
      </c>
      <c r="D89" s="5" t="str">
        <f>VLOOKUP(C89,'[1]Colleges and ZIP'!$A$2:$E$956,5,FALSE)</f>
        <v>Denver-Aurora, CO MSA</v>
      </c>
      <c r="E89" s="3">
        <v>264739</v>
      </c>
      <c r="F89" s="3">
        <v>269805</v>
      </c>
      <c r="G89" s="3">
        <v>364659</v>
      </c>
      <c r="H89" s="3">
        <v>389461</v>
      </c>
      <c r="I89" s="3">
        <v>417587</v>
      </c>
      <c r="J89" s="3">
        <v>431977</v>
      </c>
      <c r="K89" s="3">
        <v>409443</v>
      </c>
      <c r="L89" s="3">
        <v>411020</v>
      </c>
      <c r="M89" s="3">
        <v>410081</v>
      </c>
      <c r="N89" s="3">
        <v>443705</v>
      </c>
    </row>
    <row r="90" spans="1:14" x14ac:dyDescent="0.25">
      <c r="A90" s="6" t="s">
        <v>103</v>
      </c>
      <c r="B90" s="7" t="s">
        <v>5</v>
      </c>
      <c r="C90" s="6" t="s">
        <v>587</v>
      </c>
      <c r="D90" s="5" t="str">
        <f>VLOOKUP(C90,'[1]Colleges and ZIP'!$A$2:$E$956,5,FALSE)</f>
        <v>Boulder, CO MSA</v>
      </c>
      <c r="E90" s="3">
        <v>267314</v>
      </c>
      <c r="F90" s="3">
        <v>272191</v>
      </c>
      <c r="G90" s="3">
        <v>299892</v>
      </c>
      <c r="H90" s="3">
        <v>349449</v>
      </c>
      <c r="I90" s="3">
        <v>390677</v>
      </c>
      <c r="J90" s="3">
        <v>392004</v>
      </c>
      <c r="K90" s="3">
        <v>385849</v>
      </c>
      <c r="L90" s="3">
        <v>379475</v>
      </c>
      <c r="M90" s="3">
        <v>420775</v>
      </c>
      <c r="N90" s="3">
        <v>453123</v>
      </c>
    </row>
    <row r="91" spans="1:14" x14ac:dyDescent="0.25">
      <c r="A91" s="6" t="s">
        <v>103</v>
      </c>
      <c r="B91" s="7" t="s">
        <v>5</v>
      </c>
      <c r="C91" s="6" t="s">
        <v>522</v>
      </c>
      <c r="D91" s="5" t="str">
        <f>VLOOKUP(C91,'[1]Colleges and ZIP'!$A$2:$E$956,5,FALSE)</f>
        <v>Denver-Aurora, CO MSA</v>
      </c>
      <c r="E91" s="3">
        <v>29939</v>
      </c>
      <c r="F91" s="3">
        <v>34050</v>
      </c>
      <c r="G91" s="3">
        <v>40117</v>
      </c>
      <c r="H91" s="3">
        <v>44879</v>
      </c>
      <c r="I91" s="3">
        <v>48704</v>
      </c>
      <c r="J91" s="3">
        <v>58836</v>
      </c>
      <c r="K91" s="3">
        <v>59091</v>
      </c>
      <c r="L91" s="3">
        <v>59695</v>
      </c>
      <c r="M91" s="3">
        <v>58349</v>
      </c>
      <c r="N91" s="3">
        <v>60931</v>
      </c>
    </row>
    <row r="92" spans="1:14" x14ac:dyDescent="0.25">
      <c r="A92" s="6" t="s">
        <v>103</v>
      </c>
      <c r="B92" s="7" t="s">
        <v>5</v>
      </c>
      <c r="C92" s="6" t="s">
        <v>464</v>
      </c>
      <c r="D92" s="5" t="str">
        <f>VLOOKUP(C92,'[1]Colleges and ZIP'!$A$2:$E$956,5,FALSE)</f>
        <v>Colorado Springs, CO MSA</v>
      </c>
      <c r="E92" s="3">
        <v>16345</v>
      </c>
      <c r="F92" s="3">
        <v>45445</v>
      </c>
      <c r="G92" s="3">
        <v>50452</v>
      </c>
      <c r="H92" s="3">
        <v>62097</v>
      </c>
      <c r="I92" s="3">
        <v>73607</v>
      </c>
      <c r="J92" s="3">
        <v>56044</v>
      </c>
      <c r="K92" s="3">
        <v>57164</v>
      </c>
      <c r="L92" s="3">
        <v>44663</v>
      </c>
      <c r="M92" s="3">
        <v>38326</v>
      </c>
      <c r="N92" s="3">
        <v>55358</v>
      </c>
    </row>
    <row r="93" spans="1:14" x14ac:dyDescent="0.25">
      <c r="A93" s="6" t="s">
        <v>103</v>
      </c>
      <c r="B93" s="7" t="s">
        <v>2</v>
      </c>
      <c r="C93" s="6" t="s">
        <v>376</v>
      </c>
      <c r="D93" s="5" t="str">
        <f>VLOOKUP(C93,'[1]Colleges and ZIP'!$A$2:$E$956,5,FALSE)</f>
        <v>Denver-Aurora, CO MSA</v>
      </c>
      <c r="E93" s="3">
        <v>14178</v>
      </c>
      <c r="F93" s="3">
        <v>14657</v>
      </c>
      <c r="G93" s="3">
        <v>16727</v>
      </c>
      <c r="H93" s="3">
        <v>15748</v>
      </c>
      <c r="I93" s="3">
        <v>17004</v>
      </c>
      <c r="J93" s="3">
        <v>15237</v>
      </c>
      <c r="K93" s="3">
        <v>19262</v>
      </c>
      <c r="L93" s="3">
        <v>18183</v>
      </c>
      <c r="M93" s="3">
        <v>16116</v>
      </c>
      <c r="N93" s="3">
        <v>21326</v>
      </c>
    </row>
    <row r="94" spans="1:14" x14ac:dyDescent="0.25">
      <c r="A94" s="6" t="s">
        <v>103</v>
      </c>
      <c r="B94" s="7" t="s">
        <v>5</v>
      </c>
      <c r="C94" s="6" t="s">
        <v>326</v>
      </c>
      <c r="D94" s="5" t="str">
        <f>VLOOKUP(C94,'[1]Colleges and ZIP'!$A$2:$E$956,5,FALSE)</f>
        <v>Colorado Springs, CO MSA</v>
      </c>
      <c r="E94" s="3">
        <v>8090</v>
      </c>
      <c r="F94" s="3">
        <v>9861</v>
      </c>
      <c r="G94" s="3">
        <v>9545</v>
      </c>
      <c r="H94" s="3">
        <v>9088</v>
      </c>
      <c r="I94" s="3">
        <v>7425</v>
      </c>
      <c r="J94" s="3">
        <v>4727</v>
      </c>
      <c r="K94" s="3">
        <v>4721</v>
      </c>
      <c r="L94" s="3">
        <v>5363</v>
      </c>
      <c r="M94" s="3">
        <v>6988</v>
      </c>
      <c r="N94" s="3">
        <v>6812</v>
      </c>
    </row>
    <row r="95" spans="1:14" x14ac:dyDescent="0.25">
      <c r="A95" s="6" t="s">
        <v>103</v>
      </c>
      <c r="B95" s="7" t="s">
        <v>5</v>
      </c>
      <c r="C95" s="6" t="s">
        <v>319</v>
      </c>
      <c r="D95" s="5" t="str">
        <f>VLOOKUP(C95,'[1]Colleges and ZIP'!$A$2:$E$956,5,FALSE)</f>
        <v>Greeley, CO MSA</v>
      </c>
      <c r="E95" s="3">
        <v>2181</v>
      </c>
      <c r="F95" s="3">
        <v>2294</v>
      </c>
      <c r="G95" s="3">
        <v>2924</v>
      </c>
      <c r="H95" s="3">
        <v>2607</v>
      </c>
      <c r="I95" s="3">
        <v>2078</v>
      </c>
      <c r="J95" s="3">
        <v>2896</v>
      </c>
      <c r="K95" s="3">
        <v>3034</v>
      </c>
      <c r="L95" s="3">
        <v>4176</v>
      </c>
      <c r="M95" s="3">
        <v>3652</v>
      </c>
      <c r="N95" s="3">
        <v>4028</v>
      </c>
    </row>
    <row r="96" spans="1:14" x14ac:dyDescent="0.25">
      <c r="A96" s="6" t="s">
        <v>103</v>
      </c>
      <c r="B96" s="7" t="s">
        <v>2</v>
      </c>
      <c r="C96" s="6" t="s">
        <v>102</v>
      </c>
      <c r="D96" s="5" t="str">
        <f>VLOOKUP(C96,'[1]Colleges and ZIP'!$A$2:$E$956,5,FALSE)</f>
        <v>Colorado Springs, CO MSA</v>
      </c>
      <c r="E96" s="4" t="s">
        <v>0</v>
      </c>
      <c r="F96" s="3">
        <v>2144</v>
      </c>
      <c r="G96" s="3">
        <v>587</v>
      </c>
      <c r="H96" s="3">
        <v>671</v>
      </c>
      <c r="I96" s="3">
        <v>1198</v>
      </c>
      <c r="J96" s="3">
        <v>1248</v>
      </c>
      <c r="K96" s="3">
        <v>1229</v>
      </c>
      <c r="L96" s="3">
        <v>1823</v>
      </c>
      <c r="M96" s="3">
        <v>2247</v>
      </c>
      <c r="N96" s="3">
        <v>1775</v>
      </c>
    </row>
    <row r="97" spans="1:14" x14ac:dyDescent="0.25">
      <c r="A97" s="6" t="s">
        <v>40</v>
      </c>
      <c r="B97" s="7" t="s">
        <v>2</v>
      </c>
      <c r="C97" s="6" t="s">
        <v>656</v>
      </c>
      <c r="D97" s="5" t="str">
        <f>VLOOKUP(C97,'[1]Colleges and ZIP'!$A$2:$E$956,5,FALSE)</f>
        <v>New Haven-Milford, CT MSA</v>
      </c>
      <c r="E97" s="3">
        <v>451318</v>
      </c>
      <c r="F97" s="3">
        <v>490913</v>
      </c>
      <c r="G97" s="3">
        <v>512997</v>
      </c>
      <c r="H97" s="3">
        <v>623510</v>
      </c>
      <c r="I97" s="3">
        <v>656967</v>
      </c>
      <c r="J97" s="3">
        <v>656555</v>
      </c>
      <c r="K97" s="3">
        <v>788784</v>
      </c>
      <c r="L97" s="3">
        <v>772840</v>
      </c>
      <c r="M97" s="3">
        <v>803004</v>
      </c>
      <c r="N97" s="3">
        <v>881765</v>
      </c>
    </row>
    <row r="98" spans="1:14" x14ac:dyDescent="0.25">
      <c r="A98" s="6" t="s">
        <v>40</v>
      </c>
      <c r="B98" s="7" t="s">
        <v>5</v>
      </c>
      <c r="C98" s="6" t="s">
        <v>626</v>
      </c>
      <c r="D98" s="5" t="str">
        <f>VLOOKUP(C98,'[1]Colleges and ZIP'!$A$2:$E$956,5,FALSE)</f>
        <v>Hartford-West Hartford-East Hartford, CT MSA</v>
      </c>
      <c r="E98" s="3">
        <v>233774</v>
      </c>
      <c r="F98" s="3">
        <v>233246</v>
      </c>
      <c r="G98" s="3">
        <v>232944</v>
      </c>
      <c r="H98" s="3">
        <v>237908</v>
      </c>
      <c r="I98" s="3">
        <v>253792</v>
      </c>
      <c r="J98" s="3">
        <v>256854</v>
      </c>
      <c r="K98" s="3">
        <v>242251</v>
      </c>
      <c r="L98" s="3">
        <v>258056</v>
      </c>
      <c r="M98" s="3">
        <v>259397</v>
      </c>
      <c r="N98" s="3">
        <v>265522</v>
      </c>
    </row>
    <row r="99" spans="1:14" x14ac:dyDescent="0.25">
      <c r="A99" s="6" t="s">
        <v>40</v>
      </c>
      <c r="B99" s="7" t="s">
        <v>2</v>
      </c>
      <c r="C99" s="6" t="s">
        <v>301</v>
      </c>
      <c r="D99" s="5" t="str">
        <f>VLOOKUP(C99,'[1]Colleges and ZIP'!$A$2:$E$956,5,FALSE)</f>
        <v>Hartford-West Hartford-East Hartford, CT MSA</v>
      </c>
      <c r="E99" s="3">
        <v>8657</v>
      </c>
      <c r="F99" s="3">
        <v>8177</v>
      </c>
      <c r="G99" s="3">
        <v>7518</v>
      </c>
      <c r="H99" s="3">
        <v>8397</v>
      </c>
      <c r="I99" s="3">
        <v>10367</v>
      </c>
      <c r="J99" s="3">
        <v>8945</v>
      </c>
      <c r="K99" s="3">
        <v>8120</v>
      </c>
      <c r="L99" s="3">
        <v>7262</v>
      </c>
      <c r="M99" s="3">
        <v>7223</v>
      </c>
      <c r="N99" s="3">
        <v>7740</v>
      </c>
    </row>
    <row r="100" spans="1:14" x14ac:dyDescent="0.25">
      <c r="A100" s="6" t="s">
        <v>40</v>
      </c>
      <c r="B100" s="7" t="s">
        <v>2</v>
      </c>
      <c r="C100" s="6" t="s">
        <v>296</v>
      </c>
      <c r="D100" s="5" t="str">
        <f>VLOOKUP(C100,'[1]Colleges and ZIP'!$A$2:$E$956,5,FALSE)</f>
        <v>New Haven-Milford, CT MSA</v>
      </c>
      <c r="E100" s="3">
        <v>394</v>
      </c>
      <c r="F100" s="4" t="s">
        <v>0</v>
      </c>
      <c r="G100" s="4" t="s">
        <v>0</v>
      </c>
      <c r="H100" s="4" t="s">
        <v>0</v>
      </c>
      <c r="I100" s="3">
        <v>2009</v>
      </c>
      <c r="J100" s="3">
        <v>2723</v>
      </c>
      <c r="K100" s="3">
        <v>1400</v>
      </c>
      <c r="L100" s="3">
        <v>1616</v>
      </c>
      <c r="M100" s="3">
        <v>1832</v>
      </c>
      <c r="N100" s="3">
        <v>3822</v>
      </c>
    </row>
    <row r="101" spans="1:14" x14ac:dyDescent="0.25">
      <c r="A101" s="6" t="s">
        <v>40</v>
      </c>
      <c r="B101" s="7" t="s">
        <v>5</v>
      </c>
      <c r="C101" s="6" t="s">
        <v>281</v>
      </c>
      <c r="D101" s="5" t="str">
        <f>VLOOKUP(C101,'[1]Colleges and ZIP'!$A$2:$E$956,5,FALSE)</f>
        <v>New Haven-Milford, CT MSA</v>
      </c>
      <c r="E101" s="3">
        <v>3118</v>
      </c>
      <c r="F101" s="3">
        <v>3448</v>
      </c>
      <c r="G101" s="3">
        <v>4096</v>
      </c>
      <c r="H101" s="3">
        <v>3840</v>
      </c>
      <c r="I101" s="3">
        <v>4083</v>
      </c>
      <c r="J101" s="3">
        <v>3526</v>
      </c>
      <c r="K101" s="3">
        <v>2012</v>
      </c>
      <c r="L101" s="3">
        <v>5465</v>
      </c>
      <c r="M101" s="3">
        <v>5482</v>
      </c>
      <c r="N101" s="3">
        <v>3243</v>
      </c>
    </row>
    <row r="102" spans="1:14" x14ac:dyDescent="0.25">
      <c r="A102" s="6" t="s">
        <v>40</v>
      </c>
      <c r="B102" s="7" t="s">
        <v>2</v>
      </c>
      <c r="C102" s="6" t="s">
        <v>255</v>
      </c>
      <c r="D102" s="5" t="str">
        <f>VLOOKUP(C102,'[1]Colleges and ZIP'!$A$2:$E$956,5,FALSE)</f>
        <v>Hartford-West Hartford-East Hartford, CT MSA</v>
      </c>
      <c r="E102" s="3">
        <v>3457</v>
      </c>
      <c r="F102" s="3">
        <v>7183</v>
      </c>
      <c r="G102" s="3">
        <v>7120</v>
      </c>
      <c r="H102" s="3">
        <v>1137</v>
      </c>
      <c r="I102" s="3">
        <v>2419</v>
      </c>
      <c r="J102" s="3">
        <v>2007</v>
      </c>
      <c r="K102" s="3">
        <v>1807</v>
      </c>
      <c r="L102" s="3">
        <v>1606</v>
      </c>
      <c r="M102" s="3">
        <v>1701</v>
      </c>
      <c r="N102" s="3">
        <v>1803</v>
      </c>
    </row>
    <row r="103" spans="1:14" x14ac:dyDescent="0.25">
      <c r="A103" s="6" t="s">
        <v>40</v>
      </c>
      <c r="B103" s="7" t="s">
        <v>5</v>
      </c>
      <c r="C103" s="6" t="s">
        <v>209</v>
      </c>
      <c r="D103" s="5" t="str">
        <f>VLOOKUP(C103,'[1]Colleges and ZIP'!$A$2:$E$956,5,FALSE)</f>
        <v>Hartford-West Hartford-East Hartford, CT MSA</v>
      </c>
      <c r="E103" s="3">
        <v>663</v>
      </c>
      <c r="F103" s="3">
        <v>479</v>
      </c>
      <c r="G103" s="3">
        <v>305</v>
      </c>
      <c r="H103" s="3">
        <v>776</v>
      </c>
      <c r="I103" s="3">
        <v>1451</v>
      </c>
      <c r="J103" s="3">
        <v>1506</v>
      </c>
      <c r="K103" s="3">
        <v>1574</v>
      </c>
      <c r="L103" s="3">
        <v>1185</v>
      </c>
      <c r="M103" s="3">
        <v>1259</v>
      </c>
      <c r="N103" s="3">
        <v>1322</v>
      </c>
    </row>
    <row r="104" spans="1:14" x14ac:dyDescent="0.25">
      <c r="A104" s="6" t="s">
        <v>40</v>
      </c>
      <c r="B104" s="7" t="s">
        <v>5</v>
      </c>
      <c r="C104" s="6" t="s">
        <v>146</v>
      </c>
      <c r="D104" s="5" t="str">
        <f>VLOOKUP(C104,'[1]Colleges and ZIP'!$A$2:$E$956,5,FALSE)</f>
        <v>CT NONMETROPOLITAN AREA</v>
      </c>
      <c r="E104" s="4" t="s">
        <v>0</v>
      </c>
      <c r="F104" s="4" t="s">
        <v>0</v>
      </c>
      <c r="G104" s="4" t="s">
        <v>0</v>
      </c>
      <c r="H104" s="4" t="s">
        <v>0</v>
      </c>
      <c r="I104" s="3">
        <v>216</v>
      </c>
      <c r="J104" s="4" t="s">
        <v>0</v>
      </c>
      <c r="K104" s="4" t="s">
        <v>0</v>
      </c>
      <c r="L104" s="3">
        <v>1459</v>
      </c>
      <c r="M104" s="3">
        <v>1149</v>
      </c>
      <c r="N104" s="3">
        <v>1209</v>
      </c>
    </row>
    <row r="105" spans="1:14" x14ac:dyDescent="0.25">
      <c r="A105" s="6" t="s">
        <v>40</v>
      </c>
      <c r="B105" s="7" t="s">
        <v>2</v>
      </c>
      <c r="C105" s="6" t="s">
        <v>121</v>
      </c>
      <c r="D105" s="5" t="str">
        <f>VLOOKUP(C105,'[1]Colleges and ZIP'!$A$2:$E$956,5,FALSE)</f>
        <v>Hartford-West Hartford-East Hartford, CT MSA</v>
      </c>
      <c r="E105" s="3">
        <v>972</v>
      </c>
      <c r="F105" s="3">
        <v>709</v>
      </c>
      <c r="G105" s="3">
        <v>958</v>
      </c>
      <c r="H105" s="3">
        <v>1875</v>
      </c>
      <c r="I105" s="3">
        <v>1934</v>
      </c>
      <c r="J105" s="3">
        <v>2102</v>
      </c>
      <c r="K105" s="3">
        <v>1786</v>
      </c>
      <c r="L105" s="3">
        <v>2131</v>
      </c>
      <c r="M105" s="3">
        <v>1717</v>
      </c>
      <c r="N105" s="3">
        <v>1598</v>
      </c>
    </row>
    <row r="106" spans="1:14" x14ac:dyDescent="0.25">
      <c r="A106" s="6" t="s">
        <v>40</v>
      </c>
      <c r="B106" s="7" t="s">
        <v>2</v>
      </c>
      <c r="C106" s="6" t="s">
        <v>66</v>
      </c>
      <c r="D106" s="5" t="str">
        <f>VLOOKUP(C106,'[1]Colleges and ZIP'!$A$2:$E$956,5,FALSE)</f>
        <v>Bridgeport-Stamford-Norwalk, CT MSA</v>
      </c>
      <c r="E106" s="3">
        <v>7721</v>
      </c>
      <c r="F106" s="3">
        <v>8591</v>
      </c>
      <c r="G106" s="3">
        <v>9454</v>
      </c>
      <c r="H106" s="3">
        <v>9294</v>
      </c>
      <c r="I106" s="3">
        <v>9892</v>
      </c>
      <c r="J106" s="3">
        <v>9331</v>
      </c>
      <c r="K106" s="3">
        <v>8769</v>
      </c>
      <c r="L106" s="3">
        <v>9155</v>
      </c>
      <c r="M106" s="3">
        <v>5750</v>
      </c>
      <c r="N106" s="3">
        <v>6174</v>
      </c>
    </row>
    <row r="107" spans="1:14" x14ac:dyDescent="0.25">
      <c r="A107" s="6" t="s">
        <v>40</v>
      </c>
      <c r="B107" s="7" t="s">
        <v>2</v>
      </c>
      <c r="C107" s="6" t="s">
        <v>39</v>
      </c>
      <c r="D107" s="5" t="str">
        <f>VLOOKUP(C107,'[1]Colleges and ZIP'!$A$2:$E$956,5,FALSE)</f>
        <v>Norwich-New London, CT MSA</v>
      </c>
      <c r="E107" s="3">
        <v>1097</v>
      </c>
      <c r="F107" s="3">
        <v>867</v>
      </c>
      <c r="G107" s="3">
        <v>1844</v>
      </c>
      <c r="H107" s="3">
        <v>1532</v>
      </c>
      <c r="I107" s="3">
        <v>1801</v>
      </c>
      <c r="J107" s="3">
        <v>1740</v>
      </c>
      <c r="K107" s="3">
        <v>1842</v>
      </c>
      <c r="L107" s="3">
        <v>1966</v>
      </c>
      <c r="M107" s="3">
        <v>1900</v>
      </c>
      <c r="N107" s="3">
        <v>1972</v>
      </c>
    </row>
    <row r="108" spans="1:14" x14ac:dyDescent="0.25">
      <c r="A108" s="6" t="s">
        <v>344</v>
      </c>
      <c r="B108" s="7" t="s">
        <v>5</v>
      </c>
      <c r="C108" s="6" t="s">
        <v>586</v>
      </c>
      <c r="D108" s="5" t="str">
        <f>VLOOKUP(C108,'[1]Colleges and ZIP'!$A$2:$E$956,5,FALSE)</f>
        <v>Philadelphia-Camden-Wilmington, PA-NJ-DE-MD MSA</v>
      </c>
      <c r="E108" s="3">
        <v>120431</v>
      </c>
      <c r="F108" s="3">
        <v>126971</v>
      </c>
      <c r="G108" s="3">
        <v>126788</v>
      </c>
      <c r="H108" s="3">
        <v>153311</v>
      </c>
      <c r="I108" s="3">
        <v>169746</v>
      </c>
      <c r="J108" s="3">
        <v>170174</v>
      </c>
      <c r="K108" s="3">
        <v>179967</v>
      </c>
      <c r="L108" s="3">
        <v>175563</v>
      </c>
      <c r="M108" s="3">
        <v>175724</v>
      </c>
      <c r="N108" s="3">
        <v>176295</v>
      </c>
    </row>
    <row r="109" spans="1:14" x14ac:dyDescent="0.25">
      <c r="A109" s="6" t="s">
        <v>344</v>
      </c>
      <c r="B109" s="7" t="s">
        <v>5</v>
      </c>
      <c r="C109" s="6" t="s">
        <v>343</v>
      </c>
      <c r="D109" s="5" t="str">
        <f>VLOOKUP(C109,'[1]Colleges and ZIP'!$A$2:$E$956,5,FALSE)</f>
        <v>Dover, DE MSA</v>
      </c>
      <c r="E109" s="3">
        <v>7729</v>
      </c>
      <c r="F109" s="3">
        <v>8384</v>
      </c>
      <c r="G109" s="3">
        <v>9924</v>
      </c>
      <c r="H109" s="3">
        <v>15200</v>
      </c>
      <c r="I109" s="3">
        <v>19019</v>
      </c>
      <c r="J109" s="3">
        <v>15668</v>
      </c>
      <c r="K109" s="3">
        <v>17295</v>
      </c>
      <c r="L109" s="3">
        <v>17679</v>
      </c>
      <c r="M109" s="3">
        <v>15980</v>
      </c>
      <c r="N109" s="3">
        <v>21320</v>
      </c>
    </row>
    <row r="110" spans="1:14" ht="23.25" x14ac:dyDescent="0.25">
      <c r="A110" s="6" t="s">
        <v>95</v>
      </c>
      <c r="B110" s="7" t="s">
        <v>2</v>
      </c>
      <c r="C110" s="6" t="s">
        <v>582</v>
      </c>
      <c r="D110" s="5" t="str">
        <f>VLOOKUP(C110,'[1]Colleges and ZIP'!$A$2:$E$956,5,FALSE)</f>
        <v>Washington-Arlington-Alexandria, DC-VA-MD-WV MSA</v>
      </c>
      <c r="E110" s="3">
        <v>149413</v>
      </c>
      <c r="F110" s="3">
        <v>181688</v>
      </c>
      <c r="G110" s="3">
        <v>103793</v>
      </c>
      <c r="H110" s="3">
        <v>196917</v>
      </c>
      <c r="I110" s="3">
        <v>197621</v>
      </c>
      <c r="J110" s="3">
        <v>196448</v>
      </c>
      <c r="K110" s="3">
        <v>202428</v>
      </c>
      <c r="L110" s="3">
        <v>227995</v>
      </c>
      <c r="M110" s="3">
        <v>241117</v>
      </c>
      <c r="N110" s="3">
        <v>231829</v>
      </c>
    </row>
    <row r="111" spans="1:14" ht="23.25" x14ac:dyDescent="0.25">
      <c r="A111" s="6" t="s">
        <v>95</v>
      </c>
      <c r="B111" s="7" t="s">
        <v>2</v>
      </c>
      <c r="C111" s="6" t="s">
        <v>569</v>
      </c>
      <c r="D111" s="5" t="str">
        <f>VLOOKUP(C111,'[1]Colleges and ZIP'!$A$2:$E$956,5,FALSE)</f>
        <v>Washington-Arlington-Alexandria, DC-VA-MD-WV MSA</v>
      </c>
      <c r="E111" s="3">
        <v>140710</v>
      </c>
      <c r="F111" s="3">
        <v>144957</v>
      </c>
      <c r="G111" s="3">
        <v>151064</v>
      </c>
      <c r="H111" s="3">
        <v>159355</v>
      </c>
      <c r="I111" s="3">
        <v>169916</v>
      </c>
      <c r="J111" s="3">
        <v>180308</v>
      </c>
      <c r="K111" s="3">
        <v>178995</v>
      </c>
      <c r="L111" s="3">
        <v>172726</v>
      </c>
      <c r="M111" s="3">
        <v>176131</v>
      </c>
      <c r="N111" s="3">
        <v>183788</v>
      </c>
    </row>
    <row r="112" spans="1:14" ht="23.25" x14ac:dyDescent="0.25">
      <c r="A112" s="6" t="s">
        <v>95</v>
      </c>
      <c r="B112" s="7" t="s">
        <v>2</v>
      </c>
      <c r="C112" s="6" t="s">
        <v>501</v>
      </c>
      <c r="D112" s="5" t="str">
        <f>VLOOKUP(C112,'[1]Colleges and ZIP'!$A$2:$E$956,5,FALSE)</f>
        <v>Washington-Arlington-Alexandria, DC-VA-MD-WV MSA</v>
      </c>
      <c r="E112" s="3">
        <v>13107</v>
      </c>
      <c r="F112" s="3">
        <v>15742</v>
      </c>
      <c r="G112" s="3">
        <v>35194</v>
      </c>
      <c r="H112" s="3">
        <v>39747</v>
      </c>
      <c r="I112" s="3">
        <v>46611</v>
      </c>
      <c r="J112" s="3">
        <v>43526</v>
      </c>
      <c r="K112" s="3">
        <v>61087</v>
      </c>
      <c r="L112" s="3">
        <v>63628</v>
      </c>
      <c r="M112" s="3">
        <v>58325</v>
      </c>
      <c r="N112" s="3">
        <v>57064</v>
      </c>
    </row>
    <row r="113" spans="1:14" ht="23.25" x14ac:dyDescent="0.25">
      <c r="A113" s="6" t="s">
        <v>95</v>
      </c>
      <c r="B113" s="7" t="s">
        <v>2</v>
      </c>
      <c r="C113" s="6" t="s">
        <v>465</v>
      </c>
      <c r="D113" s="5" t="str">
        <f>VLOOKUP(C113,'[1]Colleges and ZIP'!$A$2:$E$956,5,FALSE)</f>
        <v>Washington-Arlington-Alexandria, DC-VA-MD-WV MSA</v>
      </c>
      <c r="E113" s="3">
        <v>38583</v>
      </c>
      <c r="F113" s="3">
        <v>38010</v>
      </c>
      <c r="G113" s="3">
        <v>34714</v>
      </c>
      <c r="H113" s="3">
        <v>40080</v>
      </c>
      <c r="I113" s="3">
        <v>42341</v>
      </c>
      <c r="J113" s="3">
        <v>45486</v>
      </c>
      <c r="K113" s="3">
        <v>42789</v>
      </c>
      <c r="L113" s="3">
        <v>40771</v>
      </c>
      <c r="M113" s="3">
        <v>47322</v>
      </c>
      <c r="N113" s="3">
        <v>41038</v>
      </c>
    </row>
    <row r="114" spans="1:14" ht="23.25" x14ac:dyDescent="0.25">
      <c r="A114" s="6" t="s">
        <v>95</v>
      </c>
      <c r="B114" s="7" t="s">
        <v>2</v>
      </c>
      <c r="C114" s="6" t="s">
        <v>400</v>
      </c>
      <c r="D114" s="5" t="str">
        <f>VLOOKUP(C114,'[1]Colleges and ZIP'!$A$2:$E$956,5,FALSE)</f>
        <v>Washington-Arlington-Alexandria, DC-VA-MD-WV MSA</v>
      </c>
      <c r="E114" s="3">
        <v>20484</v>
      </c>
      <c r="F114" s="3">
        <v>20767</v>
      </c>
      <c r="G114" s="3">
        <v>20400</v>
      </c>
      <c r="H114" s="3">
        <v>21454</v>
      </c>
      <c r="I114" s="3">
        <v>25397</v>
      </c>
      <c r="J114" s="3">
        <v>24971</v>
      </c>
      <c r="K114" s="3">
        <v>23235</v>
      </c>
      <c r="L114" s="3">
        <v>22331</v>
      </c>
      <c r="M114" s="3">
        <v>24265</v>
      </c>
      <c r="N114" s="3">
        <v>25139</v>
      </c>
    </row>
    <row r="115" spans="1:14" ht="23.25" x14ac:dyDescent="0.25">
      <c r="A115" s="6" t="s">
        <v>95</v>
      </c>
      <c r="B115" s="7" t="s">
        <v>5</v>
      </c>
      <c r="C115" s="6" t="s">
        <v>187</v>
      </c>
      <c r="D115" s="5" t="str">
        <f>VLOOKUP(C115,'[1]Colleges and ZIP'!$A$2:$E$956,5,FALSE)</f>
        <v>Washington-Arlington-Alexandria, DC-VA-MD-WV MSA</v>
      </c>
      <c r="E115" s="3">
        <v>5165</v>
      </c>
      <c r="F115" s="3">
        <v>5629</v>
      </c>
      <c r="G115" s="3">
        <v>3958</v>
      </c>
      <c r="H115" s="3">
        <v>5012</v>
      </c>
      <c r="I115" s="3">
        <v>4422</v>
      </c>
      <c r="J115" s="3">
        <v>4030</v>
      </c>
      <c r="K115" s="3">
        <v>3073</v>
      </c>
      <c r="L115" s="3">
        <v>2361</v>
      </c>
      <c r="M115" s="3">
        <v>2043</v>
      </c>
      <c r="N115" s="3">
        <v>3469</v>
      </c>
    </row>
    <row r="116" spans="1:14" ht="23.25" x14ac:dyDescent="0.25">
      <c r="A116" s="6" t="s">
        <v>95</v>
      </c>
      <c r="B116" s="7" t="s">
        <v>2</v>
      </c>
      <c r="C116" s="6" t="s">
        <v>168</v>
      </c>
      <c r="D116" s="5" t="str">
        <f>VLOOKUP(C116,'[1]Colleges and ZIP'!$A$2:$E$956,5,FALSE)</f>
        <v>Washington-Arlington-Alexandria, DC-VA-MD-WV MSA</v>
      </c>
      <c r="E116" s="3">
        <v>8387</v>
      </c>
      <c r="F116" s="3">
        <v>4005</v>
      </c>
      <c r="G116" s="3">
        <v>4490</v>
      </c>
      <c r="H116" s="3">
        <v>7652</v>
      </c>
      <c r="I116" s="3">
        <v>7161</v>
      </c>
      <c r="J116" s="3">
        <v>6765</v>
      </c>
      <c r="K116" s="3">
        <v>6769</v>
      </c>
      <c r="L116" s="3">
        <v>5655</v>
      </c>
      <c r="M116" s="3">
        <v>4477</v>
      </c>
      <c r="N116" s="3">
        <v>6947</v>
      </c>
    </row>
    <row r="117" spans="1:14" ht="23.25" x14ac:dyDescent="0.25">
      <c r="A117" s="6" t="s">
        <v>95</v>
      </c>
      <c r="B117" s="7" t="s">
        <v>5</v>
      </c>
      <c r="C117" s="6" t="s">
        <v>94</v>
      </c>
      <c r="D117" s="5" t="str">
        <f>VLOOKUP(C117,'[1]Colleges and ZIP'!$A$2:$E$956,5,FALSE)</f>
        <v>Washington-Arlington-Alexandria, DC-VA-MD-WV MSA</v>
      </c>
      <c r="E117" s="4" t="s">
        <v>0</v>
      </c>
      <c r="F117" s="4" t="s">
        <v>0</v>
      </c>
      <c r="G117" s="4" t="s">
        <v>0</v>
      </c>
      <c r="H117" s="4" t="s">
        <v>0</v>
      </c>
      <c r="I117" s="4" t="s">
        <v>0</v>
      </c>
      <c r="J117" s="4" t="s">
        <v>0</v>
      </c>
      <c r="K117" s="3">
        <v>5865</v>
      </c>
      <c r="L117" s="3">
        <v>7682</v>
      </c>
      <c r="M117" s="3">
        <v>5542</v>
      </c>
      <c r="N117" s="3">
        <v>6447</v>
      </c>
    </row>
    <row r="118" spans="1:14" x14ac:dyDescent="0.25">
      <c r="A118" s="6" t="s">
        <v>50</v>
      </c>
      <c r="B118" s="7" t="s">
        <v>5</v>
      </c>
      <c r="C118" s="6" t="s">
        <v>666</v>
      </c>
      <c r="D118" s="5" t="str">
        <f>VLOOKUP(C118,'[1]Colleges and ZIP'!$A$2:$E$956,5,FALSE)</f>
        <v>Gainesville, FL MSA</v>
      </c>
      <c r="E118" s="3">
        <v>635956</v>
      </c>
      <c r="F118" s="3">
        <v>632680</v>
      </c>
      <c r="G118" s="3">
        <v>644241</v>
      </c>
      <c r="H118" s="3">
        <v>681548</v>
      </c>
      <c r="I118" s="3">
        <v>739931</v>
      </c>
      <c r="J118" s="3">
        <v>696985</v>
      </c>
      <c r="K118" s="3">
        <v>695063</v>
      </c>
      <c r="L118" s="3">
        <v>708526</v>
      </c>
      <c r="M118" s="3">
        <v>739522</v>
      </c>
      <c r="N118" s="3">
        <v>791294</v>
      </c>
    </row>
    <row r="119" spans="1:14" x14ac:dyDescent="0.25">
      <c r="A119" s="6" t="s">
        <v>50</v>
      </c>
      <c r="B119" s="7" t="s">
        <v>5</v>
      </c>
      <c r="C119" s="6" t="s">
        <v>630</v>
      </c>
      <c r="D119" s="5" t="str">
        <f>VLOOKUP(C119,'[1]Colleges and ZIP'!$A$2:$E$956,5,FALSE)</f>
        <v>Tallahassee, FL MSA</v>
      </c>
      <c r="E119" s="3">
        <v>211310</v>
      </c>
      <c r="F119" s="3">
        <v>211557</v>
      </c>
      <c r="G119" s="3">
        <v>237794</v>
      </c>
      <c r="H119" s="3">
        <v>227329</v>
      </c>
      <c r="I119" s="3">
        <v>230411</v>
      </c>
      <c r="J119" s="3">
        <v>225378</v>
      </c>
      <c r="K119" s="3">
        <v>250877</v>
      </c>
      <c r="L119" s="3">
        <v>252548</v>
      </c>
      <c r="M119" s="3">
        <v>256449</v>
      </c>
      <c r="N119" s="3">
        <v>268288</v>
      </c>
    </row>
    <row r="120" spans="1:14" x14ac:dyDescent="0.25">
      <c r="A120" s="6" t="s">
        <v>50</v>
      </c>
      <c r="B120" s="7" t="s">
        <v>5</v>
      </c>
      <c r="C120" s="6" t="s">
        <v>613</v>
      </c>
      <c r="D120" s="5" t="str">
        <f>VLOOKUP(C120,'[1]Colleges and ZIP'!$A$2:$E$956,5,FALSE)</f>
        <v>Tampa-St. Petersburg-Clearwater, FL</v>
      </c>
      <c r="E120" s="4" t="s">
        <v>46</v>
      </c>
      <c r="F120" s="4" t="s">
        <v>46</v>
      </c>
      <c r="G120" s="4" t="s">
        <v>46</v>
      </c>
      <c r="H120" s="3">
        <v>385029</v>
      </c>
      <c r="I120" s="3">
        <v>394963</v>
      </c>
      <c r="J120" s="3">
        <v>443206</v>
      </c>
      <c r="K120" s="3">
        <v>459409</v>
      </c>
      <c r="L120" s="3">
        <v>488641</v>
      </c>
      <c r="M120" s="3">
        <v>485354</v>
      </c>
      <c r="N120" s="3">
        <v>505965</v>
      </c>
    </row>
    <row r="121" spans="1:14" x14ac:dyDescent="0.25">
      <c r="A121" s="6" t="s">
        <v>50</v>
      </c>
      <c r="B121" s="7" t="s">
        <v>2</v>
      </c>
      <c r="C121" s="6" t="s">
        <v>608</v>
      </c>
      <c r="D121" s="5" t="str">
        <f>VLOOKUP(C121,'[1]Colleges and ZIP'!$A$2:$E$956,5,FALSE)</f>
        <v>Miami-Fort Lauderdale-Pompano Beach, FL MSA</v>
      </c>
      <c r="E121" s="3">
        <v>212532</v>
      </c>
      <c r="F121" s="3">
        <v>244067</v>
      </c>
      <c r="G121" s="3">
        <v>250339</v>
      </c>
      <c r="H121" s="3">
        <v>280671</v>
      </c>
      <c r="I121" s="3">
        <v>323486</v>
      </c>
      <c r="J121" s="3">
        <v>365301</v>
      </c>
      <c r="K121" s="3">
        <v>344757</v>
      </c>
      <c r="L121" s="3">
        <v>345805</v>
      </c>
      <c r="M121" s="3">
        <v>331036</v>
      </c>
      <c r="N121" s="3">
        <v>358441</v>
      </c>
    </row>
    <row r="122" spans="1:14" x14ac:dyDescent="0.25">
      <c r="A122" s="6" t="s">
        <v>50</v>
      </c>
      <c r="B122" s="7" t="s">
        <v>5</v>
      </c>
      <c r="C122" s="6" t="s">
        <v>591</v>
      </c>
      <c r="D122" s="5" t="str">
        <f>VLOOKUP(C122,'[1]Colleges and ZIP'!$A$2:$E$956,5,FALSE)</f>
        <v>Miami-Fort Lauderdale-Pompano Beach, FL MSA</v>
      </c>
      <c r="E122" s="3">
        <v>108015</v>
      </c>
      <c r="F122" s="3">
        <v>107025</v>
      </c>
      <c r="G122" s="3">
        <v>101322</v>
      </c>
      <c r="H122" s="3">
        <v>110271</v>
      </c>
      <c r="I122" s="3">
        <v>110006</v>
      </c>
      <c r="J122" s="3">
        <v>118058</v>
      </c>
      <c r="K122" s="3">
        <v>128070</v>
      </c>
      <c r="L122" s="3">
        <v>132531</v>
      </c>
      <c r="M122" s="3">
        <v>163033</v>
      </c>
      <c r="N122" s="3">
        <v>170846</v>
      </c>
    </row>
    <row r="123" spans="1:14" x14ac:dyDescent="0.25">
      <c r="A123" s="6" t="s">
        <v>50</v>
      </c>
      <c r="B123" s="7" t="s">
        <v>5</v>
      </c>
      <c r="C123" s="6" t="s">
        <v>590</v>
      </c>
      <c r="D123" s="5" t="str">
        <f>VLOOKUP(C123,'[1]Colleges and ZIP'!$A$2:$E$956,5,FALSE)</f>
        <v>Orlando-Kissimmee, FL MSA</v>
      </c>
      <c r="E123" s="3">
        <v>141140</v>
      </c>
      <c r="F123" s="3">
        <v>147092</v>
      </c>
      <c r="G123" s="3">
        <v>148809</v>
      </c>
      <c r="H123" s="3">
        <v>117985</v>
      </c>
      <c r="I123" s="3">
        <v>109190</v>
      </c>
      <c r="J123" s="3">
        <v>116891</v>
      </c>
      <c r="K123" s="3">
        <v>126681</v>
      </c>
      <c r="L123" s="3">
        <v>185555</v>
      </c>
      <c r="M123" s="3">
        <v>215519</v>
      </c>
      <c r="N123" s="3">
        <v>242308</v>
      </c>
    </row>
    <row r="124" spans="1:14" x14ac:dyDescent="0.25">
      <c r="A124" s="6" t="s">
        <v>50</v>
      </c>
      <c r="B124" s="7" t="s">
        <v>5</v>
      </c>
      <c r="C124" s="6" t="s">
        <v>538</v>
      </c>
      <c r="D124" s="5" t="str">
        <f>VLOOKUP(C124,'[1]Colleges and ZIP'!$A$2:$E$956,5,FALSE)</f>
        <v>Tallahassee, FL MSA</v>
      </c>
      <c r="E124" s="3">
        <v>17695</v>
      </c>
      <c r="F124" s="3">
        <v>25515</v>
      </c>
      <c r="G124" s="3">
        <v>27018</v>
      </c>
      <c r="H124" s="3">
        <v>53474</v>
      </c>
      <c r="I124" s="3">
        <v>53326</v>
      </c>
      <c r="J124" s="3">
        <v>52263</v>
      </c>
      <c r="K124" s="3">
        <v>51149</v>
      </c>
      <c r="L124" s="3">
        <v>46367</v>
      </c>
      <c r="M124" s="3">
        <v>46522</v>
      </c>
      <c r="N124" s="3">
        <v>45390</v>
      </c>
    </row>
    <row r="125" spans="1:14" x14ac:dyDescent="0.25">
      <c r="A125" s="6" t="s">
        <v>50</v>
      </c>
      <c r="B125" s="7" t="s">
        <v>5</v>
      </c>
      <c r="C125" s="6" t="s">
        <v>446</v>
      </c>
      <c r="D125" s="5" t="str">
        <f>VLOOKUP(C125,'[1]Colleges and ZIP'!$A$2:$E$956,5,FALSE)</f>
        <v>Cape Coral-Fort Myers, FL MSA</v>
      </c>
      <c r="E125" s="3">
        <v>11805</v>
      </c>
      <c r="F125" s="3">
        <v>11664</v>
      </c>
      <c r="G125" s="3">
        <v>10905</v>
      </c>
      <c r="H125" s="3">
        <v>13906</v>
      </c>
      <c r="I125" s="3">
        <v>17051</v>
      </c>
      <c r="J125" s="3">
        <v>14393</v>
      </c>
      <c r="K125" s="3">
        <v>14204</v>
      </c>
      <c r="L125" s="3">
        <v>9626</v>
      </c>
      <c r="M125" s="3">
        <v>8992</v>
      </c>
      <c r="N125" s="3">
        <v>7335</v>
      </c>
    </row>
    <row r="126" spans="1:14" x14ac:dyDescent="0.25">
      <c r="A126" s="6" t="s">
        <v>50</v>
      </c>
      <c r="B126" s="7" t="s">
        <v>2</v>
      </c>
      <c r="C126" s="6" t="s">
        <v>413</v>
      </c>
      <c r="D126" s="5" t="str">
        <f>VLOOKUP(C126,'[1]Colleges and ZIP'!$A$2:$E$956,5,FALSE)</f>
        <v>Palm Bay-Melbourne-Titusville, FL MSA</v>
      </c>
      <c r="E126" s="3">
        <v>7732</v>
      </c>
      <c r="F126" s="3">
        <v>9232</v>
      </c>
      <c r="G126" s="3">
        <v>11523</v>
      </c>
      <c r="H126" s="3">
        <v>12054</v>
      </c>
      <c r="I126" s="3">
        <v>14523</v>
      </c>
      <c r="J126" s="3">
        <v>17100</v>
      </c>
      <c r="K126" s="3">
        <v>13298</v>
      </c>
      <c r="L126" s="3">
        <v>14255</v>
      </c>
      <c r="M126" s="3">
        <v>14282</v>
      </c>
      <c r="N126" s="3">
        <v>18860</v>
      </c>
    </row>
    <row r="127" spans="1:14" x14ac:dyDescent="0.25">
      <c r="A127" s="6" t="s">
        <v>50</v>
      </c>
      <c r="B127" s="7" t="s">
        <v>5</v>
      </c>
      <c r="C127" s="6" t="s">
        <v>405</v>
      </c>
      <c r="D127" s="5" t="str">
        <f>VLOOKUP(C127,'[1]Colleges and ZIP'!$A$2:$E$956,5,FALSE)</f>
        <v>Miami-Fort Lauderdale-Pompano Beach, FL MSA</v>
      </c>
      <c r="E127" s="3">
        <v>46055</v>
      </c>
      <c r="F127" s="3">
        <v>49410</v>
      </c>
      <c r="G127" s="3">
        <v>56127</v>
      </c>
      <c r="H127" s="3">
        <v>56472</v>
      </c>
      <c r="I127" s="3">
        <v>62024</v>
      </c>
      <c r="J127" s="3">
        <v>65377</v>
      </c>
      <c r="K127" s="3">
        <v>23967</v>
      </c>
      <c r="L127" s="3">
        <v>22997</v>
      </c>
      <c r="M127" s="3">
        <v>21214</v>
      </c>
      <c r="N127" s="3">
        <v>26750</v>
      </c>
    </row>
    <row r="128" spans="1:14" x14ac:dyDescent="0.25">
      <c r="A128" s="6" t="s">
        <v>50</v>
      </c>
      <c r="B128" s="7" t="s">
        <v>5</v>
      </c>
      <c r="C128" s="6" t="s">
        <v>395</v>
      </c>
      <c r="D128" s="5" t="str">
        <f>VLOOKUP(C128,'[1]Colleges and ZIP'!$A$2:$E$956,5,FALSE)</f>
        <v>Pensacola-Ferry Pass-Brent, FL MSA</v>
      </c>
      <c r="E128" s="3">
        <v>14903</v>
      </c>
      <c r="F128" s="3">
        <v>14137</v>
      </c>
      <c r="G128" s="3">
        <v>13288</v>
      </c>
      <c r="H128" s="3">
        <v>17757</v>
      </c>
      <c r="I128" s="3">
        <v>21710</v>
      </c>
      <c r="J128" s="3">
        <v>16221</v>
      </c>
      <c r="K128" s="3">
        <v>19332</v>
      </c>
      <c r="L128" s="3">
        <v>19579</v>
      </c>
      <c r="M128" s="3">
        <v>31232</v>
      </c>
      <c r="N128" s="3">
        <v>40815</v>
      </c>
    </row>
    <row r="129" spans="1:14" x14ac:dyDescent="0.25">
      <c r="A129" s="6" t="s">
        <v>50</v>
      </c>
      <c r="B129" s="7" t="s">
        <v>5</v>
      </c>
      <c r="C129" s="6" t="s">
        <v>373</v>
      </c>
      <c r="D129" s="5" t="str">
        <f>VLOOKUP(C129,'[1]Colleges and ZIP'!$A$2:$E$956,5,FALSE)</f>
        <v>Jacksonville, FL MSA</v>
      </c>
      <c r="E129" s="3">
        <v>8412</v>
      </c>
      <c r="F129" s="3">
        <v>9847</v>
      </c>
      <c r="G129" s="3">
        <v>6141</v>
      </c>
      <c r="H129" s="3">
        <v>8041</v>
      </c>
      <c r="I129" s="3">
        <v>9379</v>
      </c>
      <c r="J129" s="3">
        <v>7031</v>
      </c>
      <c r="K129" s="3">
        <v>4480</v>
      </c>
      <c r="L129" s="3">
        <v>3674</v>
      </c>
      <c r="M129" s="3">
        <v>3689</v>
      </c>
      <c r="N129" s="3">
        <v>5141</v>
      </c>
    </row>
    <row r="130" spans="1:14" x14ac:dyDescent="0.25">
      <c r="A130" s="6" t="s">
        <v>50</v>
      </c>
      <c r="B130" s="7" t="s">
        <v>2</v>
      </c>
      <c r="C130" s="6" t="s">
        <v>372</v>
      </c>
      <c r="D130" s="5" t="str">
        <f>VLOOKUP(C130,'[1]Colleges and ZIP'!$A$2:$E$956,5,FALSE)</f>
        <v>Miami-Fort Lauderdale-Pompano Beach, FL MSA</v>
      </c>
      <c r="E130" s="3">
        <v>6697</v>
      </c>
      <c r="F130" s="3">
        <v>7603</v>
      </c>
      <c r="G130" s="3">
        <v>9018</v>
      </c>
      <c r="H130" s="3">
        <v>10116</v>
      </c>
      <c r="I130" s="3">
        <v>12322</v>
      </c>
      <c r="J130" s="3">
        <v>12908</v>
      </c>
      <c r="K130" s="3">
        <v>12712</v>
      </c>
      <c r="L130" s="3">
        <v>13716</v>
      </c>
      <c r="M130" s="3">
        <v>14775</v>
      </c>
      <c r="N130" s="3">
        <v>19559</v>
      </c>
    </row>
    <row r="131" spans="1:14" x14ac:dyDescent="0.25">
      <c r="A131" s="6" t="s">
        <v>50</v>
      </c>
      <c r="B131" s="7" t="s">
        <v>5</v>
      </c>
      <c r="C131" s="6" t="s">
        <v>324</v>
      </c>
      <c r="D131" s="5" t="str">
        <f>VLOOKUP(C131,'[1]Colleges and ZIP'!$A$2:$E$956,5,FALSE)</f>
        <v>Tampa-St. Petersburg-Clearwater, FL</v>
      </c>
      <c r="E131" s="4" t="s">
        <v>46</v>
      </c>
      <c r="F131" s="4" t="s">
        <v>46</v>
      </c>
      <c r="G131" s="4" t="s">
        <v>46</v>
      </c>
      <c r="H131" s="3">
        <v>4425</v>
      </c>
      <c r="I131" s="3">
        <v>3978</v>
      </c>
      <c r="J131" s="3">
        <v>5488</v>
      </c>
      <c r="K131" s="3">
        <v>6905</v>
      </c>
      <c r="L131" s="3">
        <v>6908</v>
      </c>
      <c r="M131" s="3">
        <v>7292</v>
      </c>
      <c r="N131" s="3">
        <v>7116</v>
      </c>
    </row>
    <row r="132" spans="1:14" x14ac:dyDescent="0.25">
      <c r="A132" s="6" t="s">
        <v>50</v>
      </c>
      <c r="B132" s="7" t="s">
        <v>2</v>
      </c>
      <c r="C132" s="6" t="s">
        <v>254</v>
      </c>
      <c r="D132" s="5" t="str">
        <f>VLOOKUP(C132,'[1]Colleges and ZIP'!$A$2:$E$956,5,FALSE)</f>
        <v>Deltona-Daytona Beach-Ormond Beach, FL MSA</v>
      </c>
      <c r="E132" s="3">
        <v>7930</v>
      </c>
      <c r="F132" s="3">
        <v>7004</v>
      </c>
      <c r="G132" s="3">
        <v>10899</v>
      </c>
      <c r="H132" s="3">
        <v>12189</v>
      </c>
      <c r="I132" s="3">
        <v>16289</v>
      </c>
      <c r="J132" s="3">
        <v>19376</v>
      </c>
      <c r="K132" s="3">
        <v>16484</v>
      </c>
      <c r="L132" s="3">
        <v>15393</v>
      </c>
      <c r="M132" s="3">
        <v>11942</v>
      </c>
      <c r="N132" s="3">
        <v>16761</v>
      </c>
    </row>
    <row r="133" spans="1:14" x14ac:dyDescent="0.25">
      <c r="A133" s="6" t="s">
        <v>50</v>
      </c>
      <c r="B133" s="7" t="s">
        <v>5</v>
      </c>
      <c r="C133" s="6" t="s">
        <v>141</v>
      </c>
      <c r="D133" s="5" t="str">
        <f>VLOOKUP(C133,'[1]Colleges and ZIP'!$A$2:$E$956,5,FALSE)</f>
        <v>Sarasota-Bradenton-Venice, FL MSA</v>
      </c>
      <c r="E133" s="4" t="s">
        <v>46</v>
      </c>
      <c r="F133" s="4" t="s">
        <v>46</v>
      </c>
      <c r="G133" s="4" t="s">
        <v>46</v>
      </c>
      <c r="H133" s="3">
        <v>732</v>
      </c>
      <c r="I133" s="3">
        <v>914</v>
      </c>
      <c r="J133" s="4" t="s">
        <v>0</v>
      </c>
      <c r="K133" s="4" t="s">
        <v>0</v>
      </c>
      <c r="L133" s="3">
        <v>1026</v>
      </c>
      <c r="M133" s="3">
        <v>1595</v>
      </c>
      <c r="N133" s="3">
        <v>1827</v>
      </c>
    </row>
    <row r="134" spans="1:14" x14ac:dyDescent="0.25">
      <c r="A134" s="6" t="s">
        <v>50</v>
      </c>
      <c r="B134" s="7" t="s">
        <v>2</v>
      </c>
      <c r="C134" s="6" t="s">
        <v>49</v>
      </c>
      <c r="D134" s="5" t="str">
        <f>VLOOKUP(C134,'[1]Colleges and ZIP'!$A$2:$E$956,5,FALSE)</f>
        <v>Tampa-St. Petersburg-Clearwater, FL</v>
      </c>
      <c r="E134" s="4" t="s">
        <v>0</v>
      </c>
      <c r="F134" s="4" t="s">
        <v>0</v>
      </c>
      <c r="G134" s="4" t="s">
        <v>0</v>
      </c>
      <c r="H134" s="4" t="s">
        <v>0</v>
      </c>
      <c r="I134" s="4" t="s">
        <v>0</v>
      </c>
      <c r="J134" s="4" t="s">
        <v>0</v>
      </c>
      <c r="K134" s="3">
        <v>1197</v>
      </c>
      <c r="L134" s="3">
        <v>2835</v>
      </c>
      <c r="M134" s="3">
        <v>1449</v>
      </c>
      <c r="N134" s="3">
        <v>760</v>
      </c>
    </row>
    <row r="135" spans="1:14" x14ac:dyDescent="0.25">
      <c r="A135" s="6" t="s">
        <v>85</v>
      </c>
      <c r="B135" s="7" t="s">
        <v>5</v>
      </c>
      <c r="C135" s="6" t="s">
        <v>657</v>
      </c>
      <c r="D135" s="5" t="str">
        <f>VLOOKUP(C135,'[1]Colleges and ZIP'!$A$2:$E$956,5,FALSE)</f>
        <v>Atlanta-Sandy Springs-Marietta, GA MSA</v>
      </c>
      <c r="E135" s="3">
        <v>476138</v>
      </c>
      <c r="F135" s="3">
        <v>524888</v>
      </c>
      <c r="G135" s="3">
        <v>565487</v>
      </c>
      <c r="H135" s="3">
        <v>615833</v>
      </c>
      <c r="I135" s="3">
        <v>655375</v>
      </c>
      <c r="J135" s="3">
        <v>688905</v>
      </c>
      <c r="K135" s="3">
        <v>730488</v>
      </c>
      <c r="L135" s="3">
        <v>725550</v>
      </c>
      <c r="M135" s="3">
        <v>765370</v>
      </c>
      <c r="N135" s="3">
        <v>790706</v>
      </c>
    </row>
    <row r="136" spans="1:14" x14ac:dyDescent="0.25">
      <c r="A136" s="6" t="s">
        <v>85</v>
      </c>
      <c r="B136" s="7" t="s">
        <v>5</v>
      </c>
      <c r="C136" s="6" t="s">
        <v>650</v>
      </c>
      <c r="D136" s="5" t="str">
        <f>VLOOKUP(C136,'[1]Colleges and ZIP'!$A$2:$E$956,5,FALSE)</f>
        <v>Athens-Clark County, GA MSA</v>
      </c>
      <c r="E136" s="3">
        <v>351935</v>
      </c>
      <c r="F136" s="3">
        <v>369546</v>
      </c>
      <c r="G136" s="3">
        <v>369997</v>
      </c>
      <c r="H136" s="3">
        <v>295339</v>
      </c>
      <c r="I136" s="3">
        <v>335901</v>
      </c>
      <c r="J136" s="3">
        <v>351395</v>
      </c>
      <c r="K136" s="3">
        <v>350225</v>
      </c>
      <c r="L136" s="3">
        <v>355471</v>
      </c>
      <c r="M136" s="3">
        <v>374264</v>
      </c>
      <c r="N136" s="3">
        <v>410345</v>
      </c>
    </row>
    <row r="137" spans="1:14" x14ac:dyDescent="0.25">
      <c r="A137" s="6" t="s">
        <v>85</v>
      </c>
      <c r="B137" s="7" t="s">
        <v>2</v>
      </c>
      <c r="C137" s="6" t="s">
        <v>648</v>
      </c>
      <c r="D137" s="5" t="str">
        <f>VLOOKUP(C137,'[1]Colleges and ZIP'!$A$2:$E$956,5,FALSE)</f>
        <v>Atlanta-Sandy Springs-Marietta, GA MSA</v>
      </c>
      <c r="E137" s="3">
        <v>412503</v>
      </c>
      <c r="F137" s="3">
        <v>463317</v>
      </c>
      <c r="G137" s="3">
        <v>459067</v>
      </c>
      <c r="H137" s="3">
        <v>529453</v>
      </c>
      <c r="I137" s="3">
        <v>547316</v>
      </c>
      <c r="J137" s="3">
        <v>565766</v>
      </c>
      <c r="K137" s="3">
        <v>575943</v>
      </c>
      <c r="L137" s="3">
        <v>558600</v>
      </c>
      <c r="M137" s="3">
        <v>585210</v>
      </c>
      <c r="N137" s="3">
        <v>614527</v>
      </c>
    </row>
    <row r="138" spans="1:14" x14ac:dyDescent="0.25">
      <c r="A138" s="6" t="s">
        <v>85</v>
      </c>
      <c r="B138" s="7" t="s">
        <v>5</v>
      </c>
      <c r="C138" s="6" t="s">
        <v>624</v>
      </c>
      <c r="D138" s="5" t="str">
        <f>VLOOKUP(C138,'[1]Colleges and ZIP'!$A$2:$E$956,5,FALSE)</f>
        <v>Atlanta-Sandy Springs-Marietta, GA MSA</v>
      </c>
      <c r="E138" s="3">
        <v>65900</v>
      </c>
      <c r="F138" s="3">
        <v>94429</v>
      </c>
      <c r="G138" s="3">
        <v>78920</v>
      </c>
      <c r="H138" s="3">
        <v>81015</v>
      </c>
      <c r="I138" s="3">
        <v>92725</v>
      </c>
      <c r="J138" s="3">
        <v>91148</v>
      </c>
      <c r="K138" s="3">
        <v>111999</v>
      </c>
      <c r="L138" s="3">
        <v>123915</v>
      </c>
      <c r="M138" s="3">
        <v>139596</v>
      </c>
      <c r="N138" s="3">
        <v>161314</v>
      </c>
    </row>
    <row r="139" spans="1:14" x14ac:dyDescent="0.25">
      <c r="A139" s="6" t="s">
        <v>85</v>
      </c>
      <c r="B139" s="7" t="s">
        <v>5</v>
      </c>
      <c r="C139" s="6" t="s">
        <v>531</v>
      </c>
      <c r="D139" s="5" t="str">
        <f>VLOOKUP(C139,'[1]Colleges and ZIP'!$A$2:$E$956,5,FALSE)</f>
        <v>Augusta-Richmond County, GA-SC MSA</v>
      </c>
      <c r="E139" s="4" t="s">
        <v>457</v>
      </c>
      <c r="F139" s="4" t="s">
        <v>457</v>
      </c>
      <c r="G139" s="4" t="s">
        <v>457</v>
      </c>
      <c r="H139" s="4" t="s">
        <v>457</v>
      </c>
      <c r="I139" s="4" t="s">
        <v>457</v>
      </c>
      <c r="J139" s="4" t="s">
        <v>457</v>
      </c>
      <c r="K139" s="3">
        <v>64033</v>
      </c>
      <c r="L139" s="3">
        <v>64118</v>
      </c>
      <c r="M139" s="3">
        <v>67737</v>
      </c>
      <c r="N139" s="3">
        <v>71338</v>
      </c>
    </row>
    <row r="140" spans="1:14" x14ac:dyDescent="0.25">
      <c r="A140" s="12" t="s">
        <v>85</v>
      </c>
      <c r="B140" s="11" t="s">
        <v>5</v>
      </c>
      <c r="C140" s="12" t="s">
        <v>424</v>
      </c>
      <c r="D140" s="10" t="str">
        <f>VLOOKUP(C140,'[1]Colleges and ZIP'!$A$2:$E$956,5,FALSE)</f>
        <v>GA NONMETROPOLITAN AREA</v>
      </c>
      <c r="E140" s="8">
        <v>6600</v>
      </c>
      <c r="F140" s="8">
        <v>4204</v>
      </c>
      <c r="G140" s="8">
        <v>4739</v>
      </c>
      <c r="H140" s="8">
        <v>3704</v>
      </c>
      <c r="I140" s="8">
        <v>3912</v>
      </c>
      <c r="J140" s="8">
        <v>5719</v>
      </c>
      <c r="K140" s="8">
        <v>18069</v>
      </c>
      <c r="L140" s="8">
        <v>20245</v>
      </c>
      <c r="M140" s="8">
        <v>17152</v>
      </c>
      <c r="N140" s="8">
        <v>17395</v>
      </c>
    </row>
    <row r="141" spans="1:14" x14ac:dyDescent="0.25">
      <c r="A141" s="6" t="s">
        <v>85</v>
      </c>
      <c r="B141" s="7" t="s">
        <v>5</v>
      </c>
      <c r="C141" s="6" t="s">
        <v>420</v>
      </c>
      <c r="D141" s="5" t="str">
        <f>VLOOKUP(C141,'[1]Colleges and ZIP'!$A$2:$E$956,5,FALSE)</f>
        <v>Savannah, GA MSA</v>
      </c>
      <c r="E141" s="3">
        <v>2301</v>
      </c>
      <c r="F141" s="3">
        <v>1902</v>
      </c>
      <c r="G141" s="3">
        <v>1651</v>
      </c>
      <c r="H141" s="3">
        <v>1874</v>
      </c>
      <c r="I141" s="3">
        <v>2700</v>
      </c>
      <c r="J141" s="3">
        <v>1996</v>
      </c>
      <c r="K141" s="3">
        <v>2613</v>
      </c>
      <c r="L141" s="3">
        <v>2210</v>
      </c>
      <c r="M141" s="3">
        <v>1801</v>
      </c>
      <c r="N141" s="3">
        <v>2267</v>
      </c>
    </row>
    <row r="142" spans="1:14" x14ac:dyDescent="0.25">
      <c r="A142" s="6" t="s">
        <v>85</v>
      </c>
      <c r="B142" s="7" t="s">
        <v>2</v>
      </c>
      <c r="C142" s="6" t="s">
        <v>418</v>
      </c>
      <c r="D142" s="5" t="str">
        <f>VLOOKUP(C142,'[1]Colleges and ZIP'!$A$2:$E$956,5,FALSE)</f>
        <v>Atlanta-Sandy Springs-Marietta, GA MSA</v>
      </c>
      <c r="E142" s="3">
        <v>27886</v>
      </c>
      <c r="F142" s="3">
        <v>27077</v>
      </c>
      <c r="G142" s="3">
        <v>27392</v>
      </c>
      <c r="H142" s="3">
        <v>30669</v>
      </c>
      <c r="I142" s="3">
        <v>33946</v>
      </c>
      <c r="J142" s="3">
        <v>37586</v>
      </c>
      <c r="K142" s="3">
        <v>36638</v>
      </c>
      <c r="L142" s="3">
        <v>41858</v>
      </c>
      <c r="M142" s="3">
        <v>33367</v>
      </c>
      <c r="N142" s="3">
        <v>38774</v>
      </c>
    </row>
    <row r="143" spans="1:14" x14ac:dyDescent="0.25">
      <c r="A143" s="12" t="s">
        <v>85</v>
      </c>
      <c r="B143" s="11" t="s">
        <v>2</v>
      </c>
      <c r="C143" s="12" t="s">
        <v>380</v>
      </c>
      <c r="D143" s="10" t="str">
        <f>VLOOKUP(C143,'[1]Colleges and ZIP'!$A$2:$E$956,5,FALSE)</f>
        <v>Macon, GA MSA</v>
      </c>
      <c r="E143" s="8">
        <v>18163</v>
      </c>
      <c r="F143" s="8">
        <v>19739</v>
      </c>
      <c r="G143" s="8">
        <v>21974</v>
      </c>
      <c r="H143" s="8">
        <v>27298</v>
      </c>
      <c r="I143" s="8">
        <v>29039</v>
      </c>
      <c r="J143" s="8">
        <v>31376</v>
      </c>
      <c r="K143" s="8">
        <v>28892</v>
      </c>
      <c r="L143" s="8">
        <v>30209</v>
      </c>
      <c r="M143" s="8">
        <v>32838</v>
      </c>
      <c r="N143" s="8">
        <v>31735</v>
      </c>
    </row>
    <row r="144" spans="1:14" x14ac:dyDescent="0.25">
      <c r="A144" s="12" t="s">
        <v>85</v>
      </c>
      <c r="B144" s="11" t="s">
        <v>5</v>
      </c>
      <c r="C144" s="12" t="s">
        <v>306</v>
      </c>
      <c r="D144" s="10" t="str">
        <f>VLOOKUP(C144,'[1]Colleges and ZIP'!$A$2:$E$956,5,FALSE)</f>
        <v>GA NONMETROPOLITAN AREA</v>
      </c>
      <c r="E144" s="8">
        <v>2610</v>
      </c>
      <c r="F144" s="8">
        <v>3311</v>
      </c>
      <c r="G144" s="8">
        <v>3262</v>
      </c>
      <c r="H144" s="8">
        <v>5310</v>
      </c>
      <c r="I144" s="8">
        <v>3850</v>
      </c>
      <c r="J144" s="8">
        <v>3665</v>
      </c>
      <c r="K144" s="8">
        <v>3688</v>
      </c>
      <c r="L144" s="8">
        <v>4547</v>
      </c>
      <c r="M144" s="8">
        <v>4320</v>
      </c>
      <c r="N144" s="8">
        <v>5138</v>
      </c>
    </row>
    <row r="145" spans="1:14" x14ac:dyDescent="0.25">
      <c r="A145" s="6" t="s">
        <v>85</v>
      </c>
      <c r="B145" s="7" t="s">
        <v>2</v>
      </c>
      <c r="C145" s="6" t="s">
        <v>257</v>
      </c>
      <c r="D145" s="5" t="str">
        <f>VLOOKUP(C145,'[1]Colleges and ZIP'!$A$2:$E$956,5,FALSE)</f>
        <v>Atlanta-Sandy Springs-Marietta, GA MSA</v>
      </c>
      <c r="E145" s="3">
        <v>8543</v>
      </c>
      <c r="F145" s="3">
        <v>7486</v>
      </c>
      <c r="G145" s="3">
        <v>7861</v>
      </c>
      <c r="H145" s="3">
        <v>8515</v>
      </c>
      <c r="I145" s="3">
        <v>8245</v>
      </c>
      <c r="J145" s="3">
        <v>10406</v>
      </c>
      <c r="K145" s="3">
        <v>9159</v>
      </c>
      <c r="L145" s="3">
        <v>9192</v>
      </c>
      <c r="M145" s="3">
        <v>9945</v>
      </c>
      <c r="N145" s="3">
        <v>8513</v>
      </c>
    </row>
    <row r="146" spans="1:14" x14ac:dyDescent="0.25">
      <c r="A146" s="6" t="s">
        <v>85</v>
      </c>
      <c r="B146" s="7" t="s">
        <v>2</v>
      </c>
      <c r="C146" s="6" t="s">
        <v>228</v>
      </c>
      <c r="D146" s="5" t="str">
        <f>VLOOKUP(C146,'[1]Colleges and ZIP'!$A$2:$E$956,5,FALSE)</f>
        <v>Atlanta-Sandy Springs-Marietta, GA MSA</v>
      </c>
      <c r="E146" s="3">
        <v>5709</v>
      </c>
      <c r="F146" s="3">
        <v>5274</v>
      </c>
      <c r="G146" s="3">
        <v>6993</v>
      </c>
      <c r="H146" s="3">
        <v>7857</v>
      </c>
      <c r="I146" s="3">
        <v>8485</v>
      </c>
      <c r="J146" s="3">
        <v>9113</v>
      </c>
      <c r="K146" s="3">
        <v>9581</v>
      </c>
      <c r="L146" s="3">
        <v>7349</v>
      </c>
      <c r="M146" s="3">
        <v>6180</v>
      </c>
      <c r="N146" s="3">
        <v>15971</v>
      </c>
    </row>
    <row r="147" spans="1:14" x14ac:dyDescent="0.25">
      <c r="A147" s="6" t="s">
        <v>85</v>
      </c>
      <c r="B147" s="7" t="s">
        <v>5</v>
      </c>
      <c r="C147" s="6" t="s">
        <v>190</v>
      </c>
      <c r="D147" s="5" t="str">
        <f>VLOOKUP(C147,'[1]Colleges and ZIP'!$A$2:$E$956,5,FALSE)</f>
        <v>Atlanta-Sandy Springs-Marietta, GA MSA</v>
      </c>
      <c r="E147" s="3">
        <v>954</v>
      </c>
      <c r="F147" s="3">
        <v>1084</v>
      </c>
      <c r="G147" s="3">
        <v>790</v>
      </c>
      <c r="H147" s="3">
        <v>1854</v>
      </c>
      <c r="I147" s="3">
        <v>1961</v>
      </c>
      <c r="J147" s="3">
        <v>3511</v>
      </c>
      <c r="K147" s="3">
        <v>5062</v>
      </c>
      <c r="L147" s="3">
        <v>2192</v>
      </c>
      <c r="M147" s="3">
        <v>4762</v>
      </c>
      <c r="N147" s="3">
        <v>8279</v>
      </c>
    </row>
    <row r="148" spans="1:14" x14ac:dyDescent="0.25">
      <c r="A148" s="6" t="s">
        <v>85</v>
      </c>
      <c r="B148" s="7" t="s">
        <v>5</v>
      </c>
      <c r="C148" s="6" t="s">
        <v>112</v>
      </c>
      <c r="D148" s="5" t="str">
        <f>VLOOKUP(C148,'[1]Colleges and ZIP'!$A$2:$E$956,5,FALSE)</f>
        <v>Albany, GA MSA</v>
      </c>
      <c r="E148" s="3">
        <v>1331</v>
      </c>
      <c r="F148" s="3">
        <v>2441</v>
      </c>
      <c r="G148" s="3">
        <v>1206</v>
      </c>
      <c r="H148" s="3">
        <v>740</v>
      </c>
      <c r="I148" s="3">
        <v>1416</v>
      </c>
      <c r="J148" s="3">
        <v>2225</v>
      </c>
      <c r="K148" s="3">
        <v>1658</v>
      </c>
      <c r="L148" s="3">
        <v>1549</v>
      </c>
      <c r="M148" s="3">
        <v>1356</v>
      </c>
      <c r="N148" s="3">
        <v>1496</v>
      </c>
    </row>
    <row r="149" spans="1:14" x14ac:dyDescent="0.25">
      <c r="A149" s="6" t="s">
        <v>85</v>
      </c>
      <c r="B149" s="7" t="s">
        <v>2</v>
      </c>
      <c r="C149" s="6" t="s">
        <v>84</v>
      </c>
      <c r="D149" s="5" t="str">
        <f>VLOOKUP(C149,'[1]Colleges and ZIP'!$A$2:$E$956,5,FALSE)</f>
        <v>Atlanta-Sandy Springs-Marietta, GA MSA</v>
      </c>
      <c r="E149" s="3">
        <v>3847</v>
      </c>
      <c r="F149" s="3">
        <v>2219</v>
      </c>
      <c r="G149" s="3">
        <v>3164</v>
      </c>
      <c r="H149" s="3">
        <v>3181</v>
      </c>
      <c r="I149" s="3">
        <v>2273</v>
      </c>
      <c r="J149" s="3">
        <v>2148</v>
      </c>
      <c r="K149" s="3">
        <v>1602</v>
      </c>
      <c r="L149" s="3">
        <v>1595</v>
      </c>
      <c r="M149" s="3">
        <v>1524</v>
      </c>
      <c r="N149" s="3">
        <v>1929</v>
      </c>
    </row>
    <row r="150" spans="1:14" x14ac:dyDescent="0.25">
      <c r="A150" s="6" t="s">
        <v>90</v>
      </c>
      <c r="B150" s="7" t="s">
        <v>5</v>
      </c>
      <c r="C150" s="6" t="s">
        <v>610</v>
      </c>
      <c r="D150" s="5" t="str">
        <f>VLOOKUP(C150,'[1]Colleges and ZIP'!$A$2:$E$956,5,FALSE)</f>
        <v>Honolulu, HI MSA</v>
      </c>
      <c r="E150" s="3">
        <v>266447</v>
      </c>
      <c r="F150" s="3">
        <v>271835</v>
      </c>
      <c r="G150" s="3">
        <v>290707</v>
      </c>
      <c r="H150" s="3">
        <v>303085</v>
      </c>
      <c r="I150" s="3">
        <v>318316</v>
      </c>
      <c r="J150" s="3">
        <v>312311</v>
      </c>
      <c r="K150" s="3">
        <v>326750</v>
      </c>
      <c r="L150" s="3">
        <v>324342</v>
      </c>
      <c r="M150" s="3">
        <v>316497</v>
      </c>
      <c r="N150" s="3">
        <v>304476</v>
      </c>
    </row>
    <row r="151" spans="1:14" x14ac:dyDescent="0.25">
      <c r="A151" s="12" t="s">
        <v>90</v>
      </c>
      <c r="B151" s="11" t="s">
        <v>5</v>
      </c>
      <c r="C151" s="12" t="s">
        <v>336</v>
      </c>
      <c r="D151" s="10" t="str">
        <f>VLOOKUP(C151,'[1]Colleges and ZIP'!$A$2:$E$956,5,FALSE)</f>
        <v>HI NONMETROPOLITAN AREA</v>
      </c>
      <c r="E151" s="8">
        <v>16674</v>
      </c>
      <c r="F151" s="8">
        <v>14500</v>
      </c>
      <c r="G151" s="8">
        <v>20202</v>
      </c>
      <c r="H151" s="8">
        <v>14857</v>
      </c>
      <c r="I151" s="8">
        <v>9934</v>
      </c>
      <c r="J151" s="8">
        <v>22003</v>
      </c>
      <c r="K151" s="8">
        <v>16009</v>
      </c>
      <c r="L151" s="8">
        <v>9323</v>
      </c>
      <c r="M151" s="8">
        <v>14495</v>
      </c>
      <c r="N151" s="8">
        <v>11287</v>
      </c>
    </row>
    <row r="152" spans="1:14" x14ac:dyDescent="0.25">
      <c r="A152" s="6" t="s">
        <v>90</v>
      </c>
      <c r="B152" s="7" t="s">
        <v>2</v>
      </c>
      <c r="C152" s="6" t="s">
        <v>89</v>
      </c>
      <c r="D152" s="5" t="str">
        <f>VLOOKUP(C152,'[1]Colleges and ZIP'!$A$2:$E$956,5,FALSE)</f>
        <v>Honolulu, HI MSA</v>
      </c>
      <c r="E152" s="4" t="s">
        <v>0</v>
      </c>
      <c r="F152" s="4" t="s">
        <v>0</v>
      </c>
      <c r="G152" s="4" t="s">
        <v>0</v>
      </c>
      <c r="H152" s="4" t="s">
        <v>0</v>
      </c>
      <c r="I152" s="3">
        <v>1436</v>
      </c>
      <c r="J152" s="3">
        <v>1390</v>
      </c>
      <c r="K152" s="3">
        <v>1043</v>
      </c>
      <c r="L152" s="3">
        <v>1524</v>
      </c>
      <c r="M152" s="3">
        <v>1241</v>
      </c>
      <c r="N152" s="3">
        <v>2371</v>
      </c>
    </row>
    <row r="153" spans="1:14" x14ac:dyDescent="0.25">
      <c r="A153" s="12" t="s">
        <v>451</v>
      </c>
      <c r="B153" s="11" t="s">
        <v>5</v>
      </c>
      <c r="C153" s="12" t="s">
        <v>570</v>
      </c>
      <c r="D153" s="10" t="str">
        <f>VLOOKUP(C153,'[1]Colleges and ZIP'!$A$2:$E$956,5,FALSE)</f>
        <v>ID NONMETROPOLITAN AREA</v>
      </c>
      <c r="E153" s="8">
        <v>83690</v>
      </c>
      <c r="F153" s="8">
        <v>82489</v>
      </c>
      <c r="G153" s="8">
        <v>89242</v>
      </c>
      <c r="H153" s="8">
        <v>87207</v>
      </c>
      <c r="I153" s="8">
        <v>96229</v>
      </c>
      <c r="J153" s="8">
        <v>97227</v>
      </c>
      <c r="K153" s="8">
        <v>95891</v>
      </c>
      <c r="L153" s="8">
        <v>95594</v>
      </c>
      <c r="M153" s="8">
        <v>97493</v>
      </c>
      <c r="N153" s="8">
        <v>102457</v>
      </c>
    </row>
    <row r="154" spans="1:14" x14ac:dyDescent="0.25">
      <c r="A154" s="6" t="s">
        <v>451</v>
      </c>
      <c r="B154" s="7" t="s">
        <v>5</v>
      </c>
      <c r="C154" s="6" t="s">
        <v>472</v>
      </c>
      <c r="D154" s="5" t="str">
        <f>VLOOKUP(C154,'[1]Colleges and ZIP'!$A$2:$E$956,5,FALSE)</f>
        <v>Boise City-Nampa, ID MSA</v>
      </c>
      <c r="E154" s="3">
        <v>11520</v>
      </c>
      <c r="F154" s="3">
        <v>11592</v>
      </c>
      <c r="G154" s="3">
        <v>12305</v>
      </c>
      <c r="H154" s="3">
        <v>18731</v>
      </c>
      <c r="I154" s="3">
        <v>24204</v>
      </c>
      <c r="J154" s="3">
        <v>27920</v>
      </c>
      <c r="K154" s="3">
        <v>25690</v>
      </c>
      <c r="L154" s="3">
        <v>26568</v>
      </c>
      <c r="M154" s="3">
        <v>31341</v>
      </c>
      <c r="N154" s="3">
        <v>32085</v>
      </c>
    </row>
    <row r="155" spans="1:14" x14ac:dyDescent="0.25">
      <c r="A155" s="6" t="s">
        <v>451</v>
      </c>
      <c r="B155" s="7" t="s">
        <v>5</v>
      </c>
      <c r="C155" s="6" t="s">
        <v>450</v>
      </c>
      <c r="D155" s="5" t="str">
        <f>VLOOKUP(C155,'[1]Colleges and ZIP'!$A$2:$E$956,5,FALSE)</f>
        <v>Pocatello, ID MSA</v>
      </c>
      <c r="E155" s="3">
        <v>20569</v>
      </c>
      <c r="F155" s="3">
        <v>21627</v>
      </c>
      <c r="G155" s="3">
        <v>21405</v>
      </c>
      <c r="H155" s="3">
        <v>20495</v>
      </c>
      <c r="I155" s="3">
        <v>21450</v>
      </c>
      <c r="J155" s="3">
        <v>21179</v>
      </c>
      <c r="K155" s="3">
        <v>22147</v>
      </c>
      <c r="L155" s="3">
        <v>20610</v>
      </c>
      <c r="M155" s="3">
        <v>17866</v>
      </c>
      <c r="N155" s="3">
        <v>20447</v>
      </c>
    </row>
    <row r="156" spans="1:14" x14ac:dyDescent="0.25">
      <c r="A156" s="6" t="s">
        <v>35</v>
      </c>
      <c r="B156" s="7" t="s">
        <v>5</v>
      </c>
      <c r="C156" s="6" t="s">
        <v>674</v>
      </c>
      <c r="D156" s="5" t="str">
        <f>VLOOKUP(C156,'[1]Colleges and ZIP'!$A$2:$E$956,5,FALSE)</f>
        <v>Champaign-Urbana, IL MSA</v>
      </c>
      <c r="E156" s="3">
        <v>492347</v>
      </c>
      <c r="F156" s="3">
        <v>518333</v>
      </c>
      <c r="G156" s="3">
        <v>581805</v>
      </c>
      <c r="H156" s="3">
        <v>515133</v>
      </c>
      <c r="I156" s="3">
        <v>545669</v>
      </c>
      <c r="J156" s="3">
        <v>583754</v>
      </c>
      <c r="K156" s="3">
        <v>743487</v>
      </c>
      <c r="L156" s="3">
        <v>621733</v>
      </c>
      <c r="M156" s="3">
        <v>639817</v>
      </c>
      <c r="N156" s="3">
        <v>625180</v>
      </c>
    </row>
    <row r="157" spans="1:14" x14ac:dyDescent="0.25">
      <c r="A157" s="6" t="s">
        <v>35</v>
      </c>
      <c r="B157" s="7" t="s">
        <v>2</v>
      </c>
      <c r="C157" s="6" t="s">
        <v>654</v>
      </c>
      <c r="D157" s="5" t="str">
        <f>VLOOKUP(C157,'[1]Colleges and ZIP'!$A$2:$E$956,5,FALSE)</f>
        <v>Chicago-Naperville-Joliet, IL-IN-WI MSA</v>
      </c>
      <c r="E157" s="3">
        <v>473060</v>
      </c>
      <c r="F157" s="3">
        <v>518572</v>
      </c>
      <c r="G157" s="3">
        <v>555510</v>
      </c>
      <c r="H157" s="3">
        <v>575078</v>
      </c>
      <c r="I157" s="3">
        <v>618980</v>
      </c>
      <c r="J157" s="3">
        <v>631078</v>
      </c>
      <c r="K157" s="3">
        <v>639781</v>
      </c>
      <c r="L157" s="3">
        <v>645333</v>
      </c>
      <c r="M157" s="3">
        <v>656167</v>
      </c>
      <c r="N157" s="3">
        <v>713491</v>
      </c>
    </row>
    <row r="158" spans="1:14" x14ac:dyDescent="0.25">
      <c r="A158" s="6" t="s">
        <v>35</v>
      </c>
      <c r="B158" s="7" t="s">
        <v>5</v>
      </c>
      <c r="C158" s="6" t="s">
        <v>636</v>
      </c>
      <c r="D158" s="5" t="str">
        <f>VLOOKUP(C158,'[1]Colleges and ZIP'!$A$2:$E$956,5,FALSE)</f>
        <v>Chicago-Naperville-Joliet, IL-IN-WI MSA</v>
      </c>
      <c r="E158" s="3">
        <v>344815</v>
      </c>
      <c r="F158" s="3">
        <v>339704</v>
      </c>
      <c r="G158" s="3">
        <v>347118</v>
      </c>
      <c r="H158" s="3">
        <v>362939</v>
      </c>
      <c r="I158" s="3">
        <v>380828</v>
      </c>
      <c r="J158" s="3">
        <v>388625</v>
      </c>
      <c r="K158" s="3">
        <v>367848</v>
      </c>
      <c r="L158" s="3">
        <v>347888</v>
      </c>
      <c r="M158" s="3">
        <v>354560</v>
      </c>
      <c r="N158" s="3">
        <v>337296</v>
      </c>
    </row>
    <row r="159" spans="1:14" x14ac:dyDescent="0.25">
      <c r="A159" s="6" t="s">
        <v>35</v>
      </c>
      <c r="B159" s="7" t="s">
        <v>2</v>
      </c>
      <c r="C159" s="6" t="s">
        <v>623</v>
      </c>
      <c r="D159" s="5" t="str">
        <f>VLOOKUP(C159,'[1]Colleges and ZIP'!$A$2:$E$956,5,FALSE)</f>
        <v>Chicago-Naperville-Joliet, IL-IN-WI MSA</v>
      </c>
      <c r="E159" s="3">
        <v>325161</v>
      </c>
      <c r="F159" s="3">
        <v>360047</v>
      </c>
      <c r="G159" s="3">
        <v>381194</v>
      </c>
      <c r="H159" s="3">
        <v>437721</v>
      </c>
      <c r="I159" s="3">
        <v>453562</v>
      </c>
      <c r="J159" s="3">
        <v>419631</v>
      </c>
      <c r="K159" s="3">
        <v>402621</v>
      </c>
      <c r="L159" s="3">
        <v>390082</v>
      </c>
      <c r="M159" s="3">
        <v>412536</v>
      </c>
      <c r="N159" s="3">
        <v>420997</v>
      </c>
    </row>
    <row r="160" spans="1:14" x14ac:dyDescent="0.25">
      <c r="A160" s="6" t="s">
        <v>35</v>
      </c>
      <c r="B160" s="7" t="s">
        <v>5</v>
      </c>
      <c r="C160" s="6" t="s">
        <v>536</v>
      </c>
      <c r="D160" s="5" t="str">
        <f>VLOOKUP(C160,'[1]Colleges and ZIP'!$A$2:$E$956,5,FALSE)</f>
        <v>IL NONMETROPOLITAN AREA</v>
      </c>
      <c r="E160" s="3">
        <v>65074</v>
      </c>
      <c r="F160" s="3">
        <v>67435</v>
      </c>
      <c r="G160" s="3">
        <v>66658</v>
      </c>
      <c r="H160" s="3">
        <v>69924</v>
      </c>
      <c r="I160" s="3">
        <v>71130</v>
      </c>
      <c r="J160" s="3">
        <v>71097</v>
      </c>
      <c r="K160" s="3">
        <v>70854</v>
      </c>
      <c r="L160" s="3">
        <v>65256</v>
      </c>
      <c r="M160" s="3">
        <v>57509</v>
      </c>
      <c r="N160" s="3">
        <v>53172</v>
      </c>
    </row>
    <row r="161" spans="1:14" x14ac:dyDescent="0.25">
      <c r="A161" s="6" t="s">
        <v>35</v>
      </c>
      <c r="B161" s="7" t="s">
        <v>2</v>
      </c>
      <c r="C161" s="6" t="s">
        <v>484</v>
      </c>
      <c r="D161" s="5" t="str">
        <f>VLOOKUP(C161,'[1]Colleges and ZIP'!$A$2:$E$956,5,FALSE)</f>
        <v>Chicago-Naperville-Joliet, IL-IN-WI MSA</v>
      </c>
      <c r="E161" s="3">
        <v>35420</v>
      </c>
      <c r="F161" s="3">
        <v>35307</v>
      </c>
      <c r="G161" s="3">
        <v>36519</v>
      </c>
      <c r="H161" s="3">
        <v>43903</v>
      </c>
      <c r="I161" s="3">
        <v>42708</v>
      </c>
      <c r="J161" s="3">
        <v>45903</v>
      </c>
      <c r="K161" s="3">
        <v>51676</v>
      </c>
      <c r="L161" s="3">
        <v>50774</v>
      </c>
      <c r="M161" s="3">
        <v>48664</v>
      </c>
      <c r="N161" s="3">
        <v>42672</v>
      </c>
    </row>
    <row r="162" spans="1:14" x14ac:dyDescent="0.25">
      <c r="A162" s="6" t="s">
        <v>35</v>
      </c>
      <c r="B162" s="7" t="s">
        <v>2</v>
      </c>
      <c r="C162" s="6" t="s">
        <v>477</v>
      </c>
      <c r="D162" s="5" t="str">
        <f>VLOOKUP(C162,'[1]Colleges and ZIP'!$A$2:$E$956,5,FALSE)</f>
        <v>Chicago-Naperville-Joliet, IL-IN-WI MSA</v>
      </c>
      <c r="E162" s="3">
        <v>84370</v>
      </c>
      <c r="F162" s="3">
        <v>89513</v>
      </c>
      <c r="G162" s="3">
        <v>96975</v>
      </c>
      <c r="H162" s="3">
        <v>73398</v>
      </c>
      <c r="I162" s="3">
        <v>79212</v>
      </c>
      <c r="J162" s="3">
        <v>80300</v>
      </c>
      <c r="K162" s="3">
        <v>81770</v>
      </c>
      <c r="L162" s="3">
        <v>80551</v>
      </c>
      <c r="M162" s="3">
        <v>79048</v>
      </c>
      <c r="N162" s="3">
        <v>73351</v>
      </c>
    </row>
    <row r="163" spans="1:14" x14ac:dyDescent="0.25">
      <c r="A163" s="6" t="s">
        <v>35</v>
      </c>
      <c r="B163" s="7" t="s">
        <v>5</v>
      </c>
      <c r="C163" s="6" t="s">
        <v>468</v>
      </c>
      <c r="D163" s="5" t="str">
        <f>VLOOKUP(C163,'[1]Colleges and ZIP'!$A$2:$E$956,5,FALSE)</f>
        <v>Bloomington-Normal, IL MSA</v>
      </c>
      <c r="E163" s="3">
        <v>7528</v>
      </c>
      <c r="F163" s="3">
        <v>7110</v>
      </c>
      <c r="G163" s="3">
        <v>8727</v>
      </c>
      <c r="H163" s="3">
        <v>18417</v>
      </c>
      <c r="I163" s="3">
        <v>17833</v>
      </c>
      <c r="J163" s="3">
        <v>17760</v>
      </c>
      <c r="K163" s="3">
        <v>17589</v>
      </c>
      <c r="L163" s="3">
        <v>19159</v>
      </c>
      <c r="M163" s="3">
        <v>18742</v>
      </c>
      <c r="N163" s="3">
        <v>20408</v>
      </c>
    </row>
    <row r="164" spans="1:14" x14ac:dyDescent="0.25">
      <c r="A164" s="6" t="s">
        <v>35</v>
      </c>
      <c r="B164" s="7" t="s">
        <v>5</v>
      </c>
      <c r="C164" s="6" t="s">
        <v>466</v>
      </c>
      <c r="D164" s="5" t="str">
        <f>VLOOKUP(C164,'[1]Colleges and ZIP'!$A$2:$E$956,5,FALSE)</f>
        <v>Chicago-Naperville-Joliet, IL-IN-WI MSA</v>
      </c>
      <c r="E164" s="3">
        <v>21483</v>
      </c>
      <c r="F164" s="3">
        <v>21179</v>
      </c>
      <c r="G164" s="3">
        <v>27938</v>
      </c>
      <c r="H164" s="3">
        <v>27036</v>
      </c>
      <c r="I164" s="3">
        <v>21748</v>
      </c>
      <c r="J164" s="3">
        <v>21823</v>
      </c>
      <c r="K164" s="3">
        <v>23027</v>
      </c>
      <c r="L164" s="3">
        <v>16427</v>
      </c>
      <c r="M164" s="3">
        <v>17722</v>
      </c>
      <c r="N164" s="3">
        <v>21225</v>
      </c>
    </row>
    <row r="165" spans="1:14" x14ac:dyDescent="0.25">
      <c r="A165" s="6" t="s">
        <v>35</v>
      </c>
      <c r="B165" s="7" t="s">
        <v>2</v>
      </c>
      <c r="C165" s="6" t="s">
        <v>460</v>
      </c>
      <c r="D165" s="5" t="str">
        <f>VLOOKUP(C165,'[1]Colleges and ZIP'!$A$2:$E$956,5,FALSE)</f>
        <v>Chicago-Naperville-Joliet, IL-IN-WI MSA</v>
      </c>
      <c r="E165" s="3">
        <v>26740</v>
      </c>
      <c r="F165" s="3">
        <v>25289</v>
      </c>
      <c r="G165" s="3">
        <v>25709</v>
      </c>
      <c r="H165" s="3">
        <v>36554</v>
      </c>
      <c r="I165" s="3">
        <v>44463</v>
      </c>
      <c r="J165" s="3">
        <v>32576</v>
      </c>
      <c r="K165" s="3">
        <v>36722</v>
      </c>
      <c r="L165" s="3">
        <v>31356</v>
      </c>
      <c r="M165" s="3">
        <v>34336</v>
      </c>
      <c r="N165" s="3">
        <v>29826</v>
      </c>
    </row>
    <row r="166" spans="1:14" x14ac:dyDescent="0.25">
      <c r="A166" s="6" t="s">
        <v>35</v>
      </c>
      <c r="B166" s="7" t="s">
        <v>2</v>
      </c>
      <c r="C166" s="6" t="s">
        <v>411</v>
      </c>
      <c r="D166" s="5" t="str">
        <f>VLOOKUP(C166,'[1]Colleges and ZIP'!$A$2:$E$956,5,FALSE)</f>
        <v>Chicago-Naperville-Joliet, IL-IN-WI MSA</v>
      </c>
      <c r="E166" s="3">
        <v>2358</v>
      </c>
      <c r="F166" s="3">
        <v>2697</v>
      </c>
      <c r="G166" s="3">
        <v>3457</v>
      </c>
      <c r="H166" s="3">
        <v>3626</v>
      </c>
      <c r="I166" s="3">
        <v>4022</v>
      </c>
      <c r="J166" s="3">
        <v>5200</v>
      </c>
      <c r="K166" s="3">
        <v>6292</v>
      </c>
      <c r="L166" s="3">
        <v>7310</v>
      </c>
      <c r="M166" s="3">
        <v>8560</v>
      </c>
      <c r="N166" s="3">
        <v>7732</v>
      </c>
    </row>
    <row r="167" spans="1:14" x14ac:dyDescent="0.25">
      <c r="A167" s="6" t="s">
        <v>35</v>
      </c>
      <c r="B167" s="7" t="s">
        <v>2</v>
      </c>
      <c r="C167" s="6" t="s">
        <v>402</v>
      </c>
      <c r="D167" s="5" t="str">
        <f>VLOOKUP(C167,'[1]Colleges and ZIP'!$A$2:$E$956,5,FALSE)</f>
        <v>Chicago-Naperville-Joliet, IL-IN-WI MSA</v>
      </c>
      <c r="E167" s="3">
        <v>3545</v>
      </c>
      <c r="F167" s="3">
        <v>3324</v>
      </c>
      <c r="G167" s="3">
        <v>3830</v>
      </c>
      <c r="H167" s="3">
        <v>4889</v>
      </c>
      <c r="I167" s="3">
        <v>5798</v>
      </c>
      <c r="J167" s="3">
        <v>5706</v>
      </c>
      <c r="K167" s="3">
        <v>5524</v>
      </c>
      <c r="L167" s="3">
        <v>6415</v>
      </c>
      <c r="M167" s="3">
        <v>9479</v>
      </c>
      <c r="N167" s="3">
        <v>9558</v>
      </c>
    </row>
    <row r="168" spans="1:14" x14ac:dyDescent="0.25">
      <c r="A168" s="6" t="s">
        <v>35</v>
      </c>
      <c r="B168" s="7" t="s">
        <v>5</v>
      </c>
      <c r="C168" s="6" t="s">
        <v>316</v>
      </c>
      <c r="D168" s="5" t="str">
        <f>VLOOKUP(C168,'[1]Colleges and ZIP'!$A$2:$E$956,5,FALSE)</f>
        <v>St. Louis, MO-IL MSA</v>
      </c>
      <c r="E168" s="3">
        <v>44650</v>
      </c>
      <c r="F168" s="3">
        <v>47268</v>
      </c>
      <c r="G168" s="3">
        <v>49139</v>
      </c>
      <c r="H168" s="3">
        <v>31781</v>
      </c>
      <c r="I168" s="3">
        <v>33736</v>
      </c>
      <c r="J168" s="3">
        <v>26992</v>
      </c>
      <c r="K168" s="3">
        <v>25807</v>
      </c>
      <c r="L168" s="3">
        <v>18915</v>
      </c>
      <c r="M168" s="3">
        <v>19051</v>
      </c>
      <c r="N168" s="3">
        <v>18780</v>
      </c>
    </row>
    <row r="169" spans="1:14" x14ac:dyDescent="0.25">
      <c r="A169" s="6" t="s">
        <v>35</v>
      </c>
      <c r="B169" s="7" t="s">
        <v>2</v>
      </c>
      <c r="C169" s="6" t="s">
        <v>290</v>
      </c>
      <c r="D169" s="5" t="str">
        <f>VLOOKUP(C169,'[1]Colleges and ZIP'!$A$2:$E$956,5,FALSE)</f>
        <v>Chicago-Naperville-Joliet, IL-IN-WI MSA</v>
      </c>
      <c r="E169" s="3">
        <v>12199</v>
      </c>
      <c r="F169" s="3">
        <v>12128</v>
      </c>
      <c r="G169" s="3">
        <v>13375</v>
      </c>
      <c r="H169" s="3">
        <v>12426</v>
      </c>
      <c r="I169" s="3">
        <v>14261</v>
      </c>
      <c r="J169" s="3">
        <v>15587</v>
      </c>
      <c r="K169" s="3">
        <v>17401</v>
      </c>
      <c r="L169" s="3">
        <v>17794</v>
      </c>
      <c r="M169" s="3">
        <v>16604</v>
      </c>
      <c r="N169" s="3">
        <v>16760</v>
      </c>
    </row>
    <row r="170" spans="1:14" x14ac:dyDescent="0.25">
      <c r="A170" s="6" t="s">
        <v>35</v>
      </c>
      <c r="B170" s="7" t="s">
        <v>2</v>
      </c>
      <c r="C170" s="6" t="s">
        <v>264</v>
      </c>
      <c r="D170" s="5" t="str">
        <f>VLOOKUP(C170,'[1]Colleges and ZIP'!$A$2:$E$956,5,FALSE)</f>
        <v>Peoria, IL MSA</v>
      </c>
      <c r="E170" s="3">
        <v>1880</v>
      </c>
      <c r="F170" s="3">
        <v>1792</v>
      </c>
      <c r="G170" s="3">
        <v>1652</v>
      </c>
      <c r="H170" s="3">
        <v>1151</v>
      </c>
      <c r="I170" s="3">
        <v>1910</v>
      </c>
      <c r="J170" s="3">
        <v>2392</v>
      </c>
      <c r="K170" s="3">
        <v>2860</v>
      </c>
      <c r="L170" s="3">
        <v>1514</v>
      </c>
      <c r="M170" s="3">
        <v>1499</v>
      </c>
      <c r="N170" s="3">
        <v>2122</v>
      </c>
    </row>
    <row r="171" spans="1:14" x14ac:dyDescent="0.25">
      <c r="A171" s="6" t="s">
        <v>35</v>
      </c>
      <c r="B171" s="7" t="s">
        <v>5</v>
      </c>
      <c r="C171" s="6" t="s">
        <v>165</v>
      </c>
      <c r="D171" s="5" t="str">
        <f>VLOOKUP(C171,'[1]Colleges and ZIP'!$A$2:$E$956,5,FALSE)</f>
        <v>Springfield, IL MSA</v>
      </c>
      <c r="E171" s="3">
        <v>2328</v>
      </c>
      <c r="F171" s="3">
        <v>2450</v>
      </c>
      <c r="G171" s="3">
        <v>2030</v>
      </c>
      <c r="H171" s="3">
        <v>2096</v>
      </c>
      <c r="I171" s="3">
        <v>2002</v>
      </c>
      <c r="J171" s="3">
        <v>2370</v>
      </c>
      <c r="K171" s="3">
        <v>2276</v>
      </c>
      <c r="L171" s="3">
        <v>1916</v>
      </c>
      <c r="M171" s="3">
        <v>2070</v>
      </c>
      <c r="N171" s="3">
        <v>1683</v>
      </c>
    </row>
    <row r="172" spans="1:14" x14ac:dyDescent="0.25">
      <c r="A172" s="6" t="s">
        <v>35</v>
      </c>
      <c r="B172" s="7" t="s">
        <v>2</v>
      </c>
      <c r="C172" s="6" t="s">
        <v>122</v>
      </c>
      <c r="D172" s="5" t="str">
        <f>VLOOKUP(C172,'[1]Colleges and ZIP'!$A$2:$E$956,5,FALSE)</f>
        <v>Chicago-Naperville-Joliet, IL-IN-WI MSA</v>
      </c>
      <c r="E172" s="4" t="s">
        <v>0</v>
      </c>
      <c r="F172" s="4" t="s">
        <v>0</v>
      </c>
      <c r="G172" s="4" t="s">
        <v>0</v>
      </c>
      <c r="H172" s="4" t="s">
        <v>0</v>
      </c>
      <c r="I172" s="3">
        <v>1212</v>
      </c>
      <c r="J172" s="3">
        <v>2511</v>
      </c>
      <c r="K172" s="3">
        <v>2001</v>
      </c>
      <c r="L172" s="3">
        <v>1321</v>
      </c>
      <c r="M172" s="3">
        <v>2397</v>
      </c>
      <c r="N172" s="3">
        <v>3117</v>
      </c>
    </row>
    <row r="173" spans="1:14" x14ac:dyDescent="0.25">
      <c r="A173" s="6" t="s">
        <v>35</v>
      </c>
      <c r="B173" s="7" t="s">
        <v>2</v>
      </c>
      <c r="C173" s="6" t="s">
        <v>64</v>
      </c>
      <c r="D173" s="5" t="str">
        <f>VLOOKUP(C173,'[1]Colleges and ZIP'!$A$2:$E$956,5,FALSE)</f>
        <v>Chicago-Naperville-Joliet, IL-IN-WI MSA</v>
      </c>
      <c r="E173" s="4" t="s">
        <v>0</v>
      </c>
      <c r="F173" s="4" t="s">
        <v>0</v>
      </c>
      <c r="G173" s="4" t="s">
        <v>0</v>
      </c>
      <c r="H173" s="4" t="s">
        <v>0</v>
      </c>
      <c r="I173" s="3">
        <v>746</v>
      </c>
      <c r="J173" s="4" t="s">
        <v>0</v>
      </c>
      <c r="K173" s="4" t="s">
        <v>0</v>
      </c>
      <c r="L173" s="4" t="s">
        <v>0</v>
      </c>
      <c r="M173" s="3">
        <v>2543</v>
      </c>
      <c r="N173" s="3">
        <v>2710</v>
      </c>
    </row>
    <row r="174" spans="1:14" x14ac:dyDescent="0.25">
      <c r="A174" s="6" t="s">
        <v>35</v>
      </c>
      <c r="B174" s="7" t="s">
        <v>5</v>
      </c>
      <c r="C174" s="6" t="s">
        <v>34</v>
      </c>
      <c r="D174" s="5" t="str">
        <f>VLOOKUP(C174,'[1]Colleges and ZIP'!$A$2:$E$956,5,FALSE)</f>
        <v>Chicago-Naperville-Joliet, IL-IN-WI MSA</v>
      </c>
      <c r="E174" s="3">
        <v>2124</v>
      </c>
      <c r="F174" s="3">
        <v>1960</v>
      </c>
      <c r="G174" s="3">
        <v>5645</v>
      </c>
      <c r="H174" s="3">
        <v>1598</v>
      </c>
      <c r="I174" s="3">
        <v>2014</v>
      </c>
      <c r="J174" s="3">
        <v>565</v>
      </c>
      <c r="K174" s="4" t="s">
        <v>0</v>
      </c>
      <c r="L174" s="4" t="s">
        <v>0</v>
      </c>
      <c r="M174" s="4" t="s">
        <v>0</v>
      </c>
      <c r="N174" s="3">
        <v>910</v>
      </c>
    </row>
    <row r="175" spans="1:14" x14ac:dyDescent="0.25">
      <c r="A175" s="6" t="s">
        <v>30</v>
      </c>
      <c r="B175" s="7" t="s">
        <v>5</v>
      </c>
      <c r="C175" s="6" t="s">
        <v>669</v>
      </c>
      <c r="D175" s="5" t="str">
        <f>VLOOKUP(C175,'[1]Colleges and ZIP'!$A$2:$E$956,5,FALSE)</f>
        <v>Lafayette, IN MSA</v>
      </c>
      <c r="E175" s="4" t="s">
        <v>46</v>
      </c>
      <c r="F175" s="4" t="s">
        <v>46</v>
      </c>
      <c r="G175" s="4" t="s">
        <v>46</v>
      </c>
      <c r="H175" s="3">
        <v>548980</v>
      </c>
      <c r="I175" s="3">
        <v>578231</v>
      </c>
      <c r="J175" s="3">
        <v>602501</v>
      </c>
      <c r="K175" s="3">
        <v>595739</v>
      </c>
      <c r="L175" s="3">
        <v>564923</v>
      </c>
      <c r="M175" s="3">
        <v>558611</v>
      </c>
      <c r="N175" s="3">
        <v>606302</v>
      </c>
    </row>
    <row r="176" spans="1:14" x14ac:dyDescent="0.25">
      <c r="A176" s="6" t="s">
        <v>30</v>
      </c>
      <c r="B176" s="7" t="s">
        <v>5</v>
      </c>
      <c r="C176" s="6" t="s">
        <v>647</v>
      </c>
      <c r="D176" s="5" t="str">
        <f>VLOOKUP(C176,'[1]Colleges and ZIP'!$A$2:$E$956,5,FALSE)</f>
        <v>Bloomington, IN MSA</v>
      </c>
      <c r="E176" s="4" t="s">
        <v>46</v>
      </c>
      <c r="F176" s="4" t="s">
        <v>46</v>
      </c>
      <c r="G176" s="4" t="s">
        <v>46</v>
      </c>
      <c r="H176" s="3">
        <v>177520</v>
      </c>
      <c r="I176" s="3">
        <v>184096</v>
      </c>
      <c r="J176" s="3">
        <v>184486</v>
      </c>
      <c r="K176" s="3">
        <v>197897</v>
      </c>
      <c r="L176" s="3">
        <v>206039</v>
      </c>
      <c r="M176" s="3">
        <v>485076</v>
      </c>
      <c r="N176" s="3">
        <v>508766</v>
      </c>
    </row>
    <row r="177" spans="1:14" x14ac:dyDescent="0.25">
      <c r="A177" s="6" t="s">
        <v>30</v>
      </c>
      <c r="B177" s="7" t="s">
        <v>2</v>
      </c>
      <c r="C177" s="6" t="s">
        <v>599</v>
      </c>
      <c r="D177" s="5" t="str">
        <f>VLOOKUP(C177,'[1]Colleges and ZIP'!$A$2:$E$956,5,FALSE)</f>
        <v>South Bend-Mishawaka, IN-MI MSA</v>
      </c>
      <c r="E177" s="3">
        <v>82272</v>
      </c>
      <c r="F177" s="3">
        <v>103311</v>
      </c>
      <c r="G177" s="3">
        <v>104866</v>
      </c>
      <c r="H177" s="3">
        <v>110369</v>
      </c>
      <c r="I177" s="3">
        <v>134410</v>
      </c>
      <c r="J177" s="3">
        <v>157691</v>
      </c>
      <c r="K177" s="3">
        <v>175220</v>
      </c>
      <c r="L177" s="3">
        <v>182228</v>
      </c>
      <c r="M177" s="3">
        <v>190954</v>
      </c>
      <c r="N177" s="3">
        <v>202216</v>
      </c>
    </row>
    <row r="178" spans="1:14" x14ac:dyDescent="0.25">
      <c r="A178" s="6" t="s">
        <v>30</v>
      </c>
      <c r="B178" s="7" t="s">
        <v>5</v>
      </c>
      <c r="C178" s="6" t="s">
        <v>523</v>
      </c>
      <c r="D178" s="5" t="str">
        <f>VLOOKUP(C178,'[1]Colleges and ZIP'!$A$2:$E$956,5,FALSE)</f>
        <v>Indianapolis-Carmel, IN MSA</v>
      </c>
      <c r="E178" s="4" t="s">
        <v>46</v>
      </c>
      <c r="F178" s="4" t="s">
        <v>46</v>
      </c>
      <c r="G178" s="4" t="s">
        <v>46</v>
      </c>
      <c r="H178" s="3">
        <v>296194</v>
      </c>
      <c r="I178" s="3">
        <v>322617</v>
      </c>
      <c r="J178" s="3">
        <v>316914</v>
      </c>
      <c r="K178" s="3">
        <v>332760</v>
      </c>
      <c r="L178" s="3">
        <v>324261</v>
      </c>
      <c r="M178" s="3">
        <v>55973</v>
      </c>
      <c r="N178" s="3">
        <v>57853</v>
      </c>
    </row>
    <row r="179" spans="1:14" x14ac:dyDescent="0.25">
      <c r="A179" s="6" t="s">
        <v>30</v>
      </c>
      <c r="B179" s="7" t="s">
        <v>5</v>
      </c>
      <c r="C179" s="6" t="s">
        <v>379</v>
      </c>
      <c r="D179" s="5" t="str">
        <f>VLOOKUP(C179,'[1]Colleges and ZIP'!$A$2:$E$956,5,FALSE)</f>
        <v>Muncie, IN MSA</v>
      </c>
      <c r="E179" s="3">
        <v>12743</v>
      </c>
      <c r="F179" s="3">
        <v>15461</v>
      </c>
      <c r="G179" s="3">
        <v>16644</v>
      </c>
      <c r="H179" s="3">
        <v>20477</v>
      </c>
      <c r="I179" s="3">
        <v>18765</v>
      </c>
      <c r="J179" s="3">
        <v>11740</v>
      </c>
      <c r="K179" s="3">
        <v>10357</v>
      </c>
      <c r="L179" s="3">
        <v>9209</v>
      </c>
      <c r="M179" s="3">
        <v>10548</v>
      </c>
      <c r="N179" s="3">
        <v>11763</v>
      </c>
    </row>
    <row r="180" spans="1:14" x14ac:dyDescent="0.25">
      <c r="A180" s="6" t="s">
        <v>30</v>
      </c>
      <c r="B180" s="7" t="s">
        <v>5</v>
      </c>
      <c r="C180" s="6" t="s">
        <v>360</v>
      </c>
      <c r="D180" s="5" t="str">
        <f>VLOOKUP(C180,'[1]Colleges and ZIP'!$A$2:$E$956,5,FALSE)</f>
        <v>Chicago-Naperville-Joliet, IL-IN-WI MSA</v>
      </c>
      <c r="E180" s="4" t="s">
        <v>46</v>
      </c>
      <c r="F180" s="4" t="s">
        <v>46</v>
      </c>
      <c r="G180" s="4" t="s">
        <v>46</v>
      </c>
      <c r="H180" s="3">
        <v>14014</v>
      </c>
      <c r="I180" s="3">
        <v>11946</v>
      </c>
      <c r="J180" s="3">
        <v>14897</v>
      </c>
      <c r="K180" s="3">
        <v>8259</v>
      </c>
      <c r="L180" s="3">
        <v>8166</v>
      </c>
      <c r="M180" s="3">
        <v>9669</v>
      </c>
      <c r="N180" s="3">
        <v>7812</v>
      </c>
    </row>
    <row r="181" spans="1:14" x14ac:dyDescent="0.25">
      <c r="A181" s="6" t="s">
        <v>30</v>
      </c>
      <c r="B181" s="7" t="s">
        <v>5</v>
      </c>
      <c r="C181" s="6" t="s">
        <v>317</v>
      </c>
      <c r="D181" s="5" t="str">
        <f>VLOOKUP(C181,'[1]Colleges and ZIP'!$A$2:$E$956,5,FALSE)</f>
        <v>Fort Wayne, IN MSA</v>
      </c>
      <c r="E181" s="4" t="s">
        <v>46</v>
      </c>
      <c r="F181" s="4" t="s">
        <v>46</v>
      </c>
      <c r="G181" s="4" t="s">
        <v>46</v>
      </c>
      <c r="H181" s="3">
        <v>8523</v>
      </c>
      <c r="I181" s="3">
        <v>8864</v>
      </c>
      <c r="J181" s="3">
        <v>8570</v>
      </c>
      <c r="K181" s="3">
        <v>8128</v>
      </c>
      <c r="L181" s="3">
        <v>7882</v>
      </c>
      <c r="M181" s="3">
        <v>7052</v>
      </c>
      <c r="N181" s="3">
        <v>6872</v>
      </c>
    </row>
    <row r="182" spans="1:14" x14ac:dyDescent="0.25">
      <c r="A182" s="6" t="s">
        <v>30</v>
      </c>
      <c r="B182" s="7" t="s">
        <v>2</v>
      </c>
      <c r="C182" s="6" t="s">
        <v>175</v>
      </c>
      <c r="D182" s="5" t="str">
        <f>VLOOKUP(C182,'[1]Colleges and ZIP'!$A$2:$E$956,5,FALSE)</f>
        <v>Chicago-Naperville-Joliet, IL-IN-WI MSA</v>
      </c>
      <c r="E182" s="3">
        <v>763</v>
      </c>
      <c r="F182" s="3">
        <v>866</v>
      </c>
      <c r="G182" s="3">
        <v>780</v>
      </c>
      <c r="H182" s="3">
        <v>791</v>
      </c>
      <c r="I182" s="3">
        <v>1390</v>
      </c>
      <c r="J182" s="3">
        <v>2111</v>
      </c>
      <c r="K182" s="3">
        <v>1088</v>
      </c>
      <c r="L182" s="3">
        <v>1415</v>
      </c>
      <c r="M182" s="3">
        <v>1678</v>
      </c>
      <c r="N182" s="3">
        <v>3041</v>
      </c>
    </row>
    <row r="183" spans="1:14" x14ac:dyDescent="0.25">
      <c r="A183" s="6" t="s">
        <v>30</v>
      </c>
      <c r="B183" s="7" t="s">
        <v>5</v>
      </c>
      <c r="C183" s="6" t="s">
        <v>163</v>
      </c>
      <c r="D183" s="5" t="str">
        <f>VLOOKUP(C183,'[1]Colleges and ZIP'!$A$2:$E$956,5,FALSE)</f>
        <v>South Bend-Mishawaka, IN-MI MSA</v>
      </c>
      <c r="E183" s="4" t="s">
        <v>46</v>
      </c>
      <c r="F183" s="4" t="s">
        <v>46</v>
      </c>
      <c r="G183" s="4" t="s">
        <v>46</v>
      </c>
      <c r="H183" s="3">
        <v>1070</v>
      </c>
      <c r="I183" s="3">
        <v>1099</v>
      </c>
      <c r="J183" s="3">
        <v>1219</v>
      </c>
      <c r="K183" s="3">
        <v>1410</v>
      </c>
      <c r="L183" s="3">
        <v>1565</v>
      </c>
      <c r="M183" s="3">
        <v>1619</v>
      </c>
      <c r="N183" s="3">
        <v>1474</v>
      </c>
    </row>
    <row r="184" spans="1:14" x14ac:dyDescent="0.25">
      <c r="A184" s="6" t="s">
        <v>30</v>
      </c>
      <c r="B184" s="7" t="s">
        <v>5</v>
      </c>
      <c r="C184" s="6" t="s">
        <v>160</v>
      </c>
      <c r="D184" s="5" t="str">
        <f>VLOOKUP(C184,'[1]Colleges and ZIP'!$A$2:$E$956,5,FALSE)</f>
        <v>Terre Haute, IN MSA</v>
      </c>
      <c r="E184" s="3">
        <v>1837</v>
      </c>
      <c r="F184" s="3">
        <v>1898</v>
      </c>
      <c r="G184" s="3">
        <v>1513</v>
      </c>
      <c r="H184" s="3">
        <v>1541</v>
      </c>
      <c r="I184" s="3">
        <v>1980</v>
      </c>
      <c r="J184" s="3">
        <v>1857</v>
      </c>
      <c r="K184" s="3">
        <v>1238</v>
      </c>
      <c r="L184" s="3">
        <v>1436</v>
      </c>
      <c r="M184" s="3">
        <v>1541</v>
      </c>
      <c r="N184" s="3">
        <v>1763</v>
      </c>
    </row>
    <row r="185" spans="1:14" x14ac:dyDescent="0.25">
      <c r="A185" s="6" t="s">
        <v>30</v>
      </c>
      <c r="B185" s="7" t="s">
        <v>5</v>
      </c>
      <c r="C185" s="6" t="s">
        <v>55</v>
      </c>
      <c r="D185" s="5" t="str">
        <f>VLOOKUP(C185,'[1]Colleges and ZIP'!$A$2:$E$956,5,FALSE)</f>
        <v>Michigan City-La Porte, IN MSA</v>
      </c>
      <c r="E185" s="4" t="s">
        <v>46</v>
      </c>
      <c r="F185" s="4" t="s">
        <v>46</v>
      </c>
      <c r="G185" s="4" t="s">
        <v>46</v>
      </c>
      <c r="H185" s="3">
        <v>1349</v>
      </c>
      <c r="I185" s="3">
        <v>1436</v>
      </c>
      <c r="J185" s="3">
        <v>1518</v>
      </c>
      <c r="K185" s="3">
        <v>1526</v>
      </c>
      <c r="L185" s="3">
        <v>1173</v>
      </c>
      <c r="M185" s="3">
        <v>1103</v>
      </c>
      <c r="N185" s="3">
        <v>1366</v>
      </c>
    </row>
    <row r="186" spans="1:14" x14ac:dyDescent="0.25">
      <c r="A186" s="12" t="s">
        <v>30</v>
      </c>
      <c r="B186" s="11" t="s">
        <v>2</v>
      </c>
      <c r="C186" s="12" t="s">
        <v>29</v>
      </c>
      <c r="D186" s="10" t="str">
        <f>VLOOKUP(C186,'[1]Colleges and ZIP'!$A$2:$E$956,5,FALSE)</f>
        <v>IN NONMETROPOLITAN AREA</v>
      </c>
      <c r="E186" s="9" t="s">
        <v>0</v>
      </c>
      <c r="F186" s="9" t="s">
        <v>0</v>
      </c>
      <c r="G186" s="9" t="s">
        <v>0</v>
      </c>
      <c r="H186" s="9" t="s">
        <v>0</v>
      </c>
      <c r="I186" s="8">
        <v>468</v>
      </c>
      <c r="J186" s="9" t="s">
        <v>0</v>
      </c>
      <c r="K186" s="9" t="s">
        <v>0</v>
      </c>
      <c r="L186" s="9" t="s">
        <v>0</v>
      </c>
      <c r="M186" s="9" t="s">
        <v>0</v>
      </c>
      <c r="N186" s="8">
        <v>554</v>
      </c>
    </row>
    <row r="187" spans="1:14" x14ac:dyDescent="0.25">
      <c r="A187" s="6" t="s">
        <v>3</v>
      </c>
      <c r="B187" s="7" t="s">
        <v>5</v>
      </c>
      <c r="C187" s="6" t="s">
        <v>640</v>
      </c>
      <c r="D187" s="5" t="str">
        <f>VLOOKUP(C187,'[1]Colleges and ZIP'!$A$2:$E$956,5,FALSE)</f>
        <v>Iowa City, IA MSA</v>
      </c>
      <c r="E187" s="3">
        <v>374905</v>
      </c>
      <c r="F187" s="3">
        <v>300422</v>
      </c>
      <c r="G187" s="3">
        <v>334937</v>
      </c>
      <c r="H187" s="3">
        <v>444034</v>
      </c>
      <c r="I187" s="3">
        <v>443893</v>
      </c>
      <c r="J187" s="3">
        <v>446429</v>
      </c>
      <c r="K187" s="3">
        <v>435377</v>
      </c>
      <c r="L187" s="3">
        <v>449147</v>
      </c>
      <c r="M187" s="3">
        <v>443218</v>
      </c>
      <c r="N187" s="3">
        <v>473362</v>
      </c>
    </row>
    <row r="188" spans="1:14" x14ac:dyDescent="0.25">
      <c r="A188" s="6" t="s">
        <v>3</v>
      </c>
      <c r="B188" s="7" t="s">
        <v>5</v>
      </c>
      <c r="C188" s="6" t="s">
        <v>637</v>
      </c>
      <c r="D188" s="5" t="str">
        <f>VLOOKUP(C188,'[1]Colleges and ZIP'!$A$2:$E$956,5,FALSE)</f>
        <v>Ames, IA MSA</v>
      </c>
      <c r="E188" s="3">
        <v>221002</v>
      </c>
      <c r="F188" s="3">
        <v>228167</v>
      </c>
      <c r="G188" s="3">
        <v>228526</v>
      </c>
      <c r="H188" s="3">
        <v>250120</v>
      </c>
      <c r="I188" s="3">
        <v>267641</v>
      </c>
      <c r="J188" s="3">
        <v>260995</v>
      </c>
      <c r="K188" s="3">
        <v>266596</v>
      </c>
      <c r="L188" s="3">
        <v>313263</v>
      </c>
      <c r="M188" s="3">
        <v>306125</v>
      </c>
      <c r="N188" s="3">
        <v>328385</v>
      </c>
    </row>
    <row r="189" spans="1:14" x14ac:dyDescent="0.25">
      <c r="A189" s="6" t="s">
        <v>3</v>
      </c>
      <c r="B189" s="7" t="s">
        <v>5</v>
      </c>
      <c r="C189" s="6" t="s">
        <v>370</v>
      </c>
      <c r="D189" s="5" t="str">
        <f>VLOOKUP(C189,'[1]Colleges and ZIP'!$A$2:$E$956,5,FALSE)</f>
        <v>Waterloo-Cedar Falls, IA MSA</v>
      </c>
      <c r="E189" s="3">
        <v>4150</v>
      </c>
      <c r="F189" s="3">
        <v>3237</v>
      </c>
      <c r="G189" s="3">
        <v>2453</v>
      </c>
      <c r="H189" s="3">
        <v>3064</v>
      </c>
      <c r="I189" s="3">
        <v>4248</v>
      </c>
      <c r="J189" s="3">
        <v>3615</v>
      </c>
      <c r="K189" s="3">
        <v>3678</v>
      </c>
      <c r="L189" s="3">
        <v>3711</v>
      </c>
      <c r="M189" s="3">
        <v>4032</v>
      </c>
      <c r="N189" s="3">
        <v>3632</v>
      </c>
    </row>
    <row r="190" spans="1:14" x14ac:dyDescent="0.25">
      <c r="A190" s="12" t="s">
        <v>3</v>
      </c>
      <c r="B190" s="11" t="s">
        <v>2</v>
      </c>
      <c r="C190" s="12" t="s">
        <v>302</v>
      </c>
      <c r="D190" s="10" t="str">
        <f>VLOOKUP(C190,'[1]Colleges and ZIP'!$A$2:$E$956,5,FALSE)</f>
        <v>IA NONMETROPOLITAN AREA</v>
      </c>
      <c r="E190" s="8">
        <v>1181</v>
      </c>
      <c r="F190" s="8">
        <v>1185</v>
      </c>
      <c r="G190" s="8">
        <v>746</v>
      </c>
      <c r="H190" s="8">
        <v>2069</v>
      </c>
      <c r="I190" s="8">
        <v>1340</v>
      </c>
      <c r="J190" s="8">
        <v>2735</v>
      </c>
      <c r="K190" s="8">
        <v>4023</v>
      </c>
      <c r="L190" s="8">
        <v>3974</v>
      </c>
      <c r="M190" s="8">
        <v>3723</v>
      </c>
      <c r="N190" s="8">
        <v>4183</v>
      </c>
    </row>
    <row r="191" spans="1:14" x14ac:dyDescent="0.25">
      <c r="A191" s="6" t="s">
        <v>3</v>
      </c>
      <c r="B191" s="7" t="s">
        <v>2</v>
      </c>
      <c r="C191" s="6" t="s">
        <v>242</v>
      </c>
      <c r="D191" s="5" t="str">
        <f>VLOOKUP(C191,'[1]Colleges and ZIP'!$A$2:$E$956,5,FALSE)</f>
        <v>Des Moines-West Des Moines, IA MSA</v>
      </c>
      <c r="E191" s="3">
        <v>796</v>
      </c>
      <c r="F191" s="3">
        <v>1002</v>
      </c>
      <c r="G191" s="3">
        <v>867</v>
      </c>
      <c r="H191" s="3">
        <v>855</v>
      </c>
      <c r="I191" s="3">
        <v>924</v>
      </c>
      <c r="J191" s="4" t="s">
        <v>0</v>
      </c>
      <c r="K191" s="4" t="s">
        <v>0</v>
      </c>
      <c r="L191" s="3">
        <v>929</v>
      </c>
      <c r="M191" s="4" t="s">
        <v>0</v>
      </c>
      <c r="N191" s="3">
        <v>1401</v>
      </c>
    </row>
    <row r="192" spans="1:14" x14ac:dyDescent="0.25">
      <c r="A192" s="6" t="s">
        <v>3</v>
      </c>
      <c r="B192" s="7" t="s">
        <v>2</v>
      </c>
      <c r="C192" s="6" t="s">
        <v>43</v>
      </c>
      <c r="D192" s="5" t="str">
        <f>VLOOKUP(C192,'[1]Colleges and ZIP'!$A$2:$E$956,5,FALSE)</f>
        <v>Davenport-Moline-Rock Island, IA-IL MSA</v>
      </c>
      <c r="E192" s="4" t="s">
        <v>0</v>
      </c>
      <c r="F192" s="3">
        <v>3340</v>
      </c>
      <c r="G192" s="3">
        <v>3415</v>
      </c>
      <c r="H192" s="3">
        <v>4693</v>
      </c>
      <c r="I192" s="3">
        <v>4861</v>
      </c>
      <c r="J192" s="3">
        <v>4507</v>
      </c>
      <c r="K192" s="3">
        <v>3774</v>
      </c>
      <c r="L192" s="3">
        <v>2736</v>
      </c>
      <c r="M192" s="3">
        <v>1698</v>
      </c>
      <c r="N192" s="3">
        <v>1510</v>
      </c>
    </row>
    <row r="193" spans="1:14" x14ac:dyDescent="0.25">
      <c r="A193" s="6" t="s">
        <v>3</v>
      </c>
      <c r="B193" s="7" t="s">
        <v>2</v>
      </c>
      <c r="C193" s="6" t="s">
        <v>1</v>
      </c>
      <c r="D193" s="5" t="str">
        <f>VLOOKUP(C193,'[1]Colleges and ZIP'!$A$2:$E$956,5,FALSE)</f>
        <v>Des Moines-West Des Moines, IA MSA</v>
      </c>
      <c r="E193" s="3">
        <v>1969</v>
      </c>
      <c r="F193" s="3">
        <v>1652</v>
      </c>
      <c r="G193" s="3">
        <v>1021</v>
      </c>
      <c r="H193" s="3">
        <v>1033</v>
      </c>
      <c r="I193" s="3">
        <v>966</v>
      </c>
      <c r="J193" s="4" t="s">
        <v>0</v>
      </c>
      <c r="K193" s="3">
        <v>918</v>
      </c>
      <c r="L193" s="4" t="s">
        <v>0</v>
      </c>
      <c r="M193" s="4" t="s">
        <v>0</v>
      </c>
      <c r="N193" s="3">
        <v>1558</v>
      </c>
    </row>
    <row r="194" spans="1:14" x14ac:dyDescent="0.25">
      <c r="A194" s="6" t="s">
        <v>143</v>
      </c>
      <c r="B194" s="7" t="s">
        <v>5</v>
      </c>
      <c r="C194" s="6" t="s">
        <v>627</v>
      </c>
      <c r="D194" s="5" t="str">
        <f>VLOOKUP(C194,'[1]Colleges and ZIP'!$A$2:$E$956,5,FALSE)</f>
        <v>Lawrence, KS MSA</v>
      </c>
      <c r="E194" s="3">
        <v>219535</v>
      </c>
      <c r="F194" s="3">
        <v>227433</v>
      </c>
      <c r="G194" s="3">
        <v>236544</v>
      </c>
      <c r="H194" s="3">
        <v>267961</v>
      </c>
      <c r="I194" s="3">
        <v>274727</v>
      </c>
      <c r="J194" s="3">
        <v>286262</v>
      </c>
      <c r="K194" s="3">
        <v>298498</v>
      </c>
      <c r="L194" s="3">
        <v>301534</v>
      </c>
      <c r="M194" s="3">
        <v>311383</v>
      </c>
      <c r="N194" s="3">
        <v>297933</v>
      </c>
    </row>
    <row r="195" spans="1:14" x14ac:dyDescent="0.25">
      <c r="A195" s="6" t="s">
        <v>143</v>
      </c>
      <c r="B195" s="7" t="s">
        <v>5</v>
      </c>
      <c r="C195" s="6" t="s">
        <v>615</v>
      </c>
      <c r="D195" s="5" t="str">
        <f>VLOOKUP(C195,'[1]Colleges and ZIP'!$A$2:$E$956,5,FALSE)</f>
        <v>Manhattan, KS MSA</v>
      </c>
      <c r="E195" s="3">
        <v>126864</v>
      </c>
      <c r="F195" s="3">
        <v>141535</v>
      </c>
      <c r="G195" s="3">
        <v>151376</v>
      </c>
      <c r="H195" s="3">
        <v>160679</v>
      </c>
      <c r="I195" s="3">
        <v>169167</v>
      </c>
      <c r="J195" s="3">
        <v>176141</v>
      </c>
      <c r="K195" s="3">
        <v>183096</v>
      </c>
      <c r="L195" s="3">
        <v>184945</v>
      </c>
      <c r="M195" s="3">
        <v>188721</v>
      </c>
      <c r="N195" s="3">
        <v>193254</v>
      </c>
    </row>
    <row r="196" spans="1:14" x14ac:dyDescent="0.25">
      <c r="A196" s="6" t="s">
        <v>143</v>
      </c>
      <c r="B196" s="7" t="s">
        <v>5</v>
      </c>
      <c r="C196" s="6" t="s">
        <v>502</v>
      </c>
      <c r="D196" s="5" t="str">
        <f>VLOOKUP(C196,'[1]Colleges and ZIP'!$A$2:$E$956,5,FALSE)</f>
        <v>Wichita, KS MSA</v>
      </c>
      <c r="E196" s="3">
        <v>53392</v>
      </c>
      <c r="F196" s="3">
        <v>60640</v>
      </c>
      <c r="G196" s="3">
        <v>75655</v>
      </c>
      <c r="H196" s="3">
        <v>51524</v>
      </c>
      <c r="I196" s="3">
        <v>63538</v>
      </c>
      <c r="J196" s="3">
        <v>61279</v>
      </c>
      <c r="K196" s="3">
        <v>61388</v>
      </c>
      <c r="L196" s="3">
        <v>58859</v>
      </c>
      <c r="M196" s="3">
        <v>59940</v>
      </c>
      <c r="N196" s="3">
        <v>65930</v>
      </c>
    </row>
    <row r="197" spans="1:14" x14ac:dyDescent="0.25">
      <c r="A197" s="12" t="s">
        <v>143</v>
      </c>
      <c r="B197" s="11" t="s">
        <v>5</v>
      </c>
      <c r="C197" s="12" t="s">
        <v>142</v>
      </c>
      <c r="D197" s="10" t="str">
        <f>VLOOKUP(C197,'[1]Colleges and ZIP'!$A$2:$E$956,5,FALSE)</f>
        <v>KS NONMETROPOLITAN AREA</v>
      </c>
      <c r="E197" s="8">
        <v>2577</v>
      </c>
      <c r="F197" s="8">
        <v>2083</v>
      </c>
      <c r="G197" s="8">
        <v>2163</v>
      </c>
      <c r="H197" s="8">
        <v>1759</v>
      </c>
      <c r="I197" s="8">
        <v>1687</v>
      </c>
      <c r="J197" s="8">
        <v>1479</v>
      </c>
      <c r="K197" s="8">
        <v>1536</v>
      </c>
      <c r="L197" s="8">
        <v>2475</v>
      </c>
      <c r="M197" s="8">
        <v>2210</v>
      </c>
      <c r="N197" s="8">
        <v>2162</v>
      </c>
    </row>
    <row r="198" spans="1:14" x14ac:dyDescent="0.25">
      <c r="A198" s="6" t="s">
        <v>25</v>
      </c>
      <c r="B198" s="7" t="s">
        <v>5</v>
      </c>
      <c r="C198" s="6" t="s">
        <v>634</v>
      </c>
      <c r="D198" s="5" t="str">
        <f>VLOOKUP(C198,'[1]Colleges and ZIP'!$A$2:$E$956,5,FALSE)</f>
        <v>Lexington-Fayette, KY MSA</v>
      </c>
      <c r="E198" s="3">
        <v>348835</v>
      </c>
      <c r="F198" s="3">
        <v>345355</v>
      </c>
      <c r="G198" s="3">
        <v>360254</v>
      </c>
      <c r="H198" s="3">
        <v>359944</v>
      </c>
      <c r="I198" s="3">
        <v>372932</v>
      </c>
      <c r="J198" s="3">
        <v>360776</v>
      </c>
      <c r="K198" s="3">
        <v>339764</v>
      </c>
      <c r="L198" s="3">
        <v>328239</v>
      </c>
      <c r="M198" s="3">
        <v>331705</v>
      </c>
      <c r="N198" s="3">
        <v>349661</v>
      </c>
    </row>
    <row r="199" spans="1:14" x14ac:dyDescent="0.25">
      <c r="A199" s="6" t="s">
        <v>25</v>
      </c>
      <c r="B199" s="7" t="s">
        <v>5</v>
      </c>
      <c r="C199" s="6" t="s">
        <v>578</v>
      </c>
      <c r="D199" s="5" t="str">
        <f>VLOOKUP(C199,'[1]Colleges and ZIP'!$A$2:$E$956,5,FALSE)</f>
        <v>Louisville/Jefferson County, KY-IN MSA</v>
      </c>
      <c r="E199" s="3">
        <v>163434</v>
      </c>
      <c r="F199" s="3">
        <v>164123</v>
      </c>
      <c r="G199" s="3">
        <v>167178</v>
      </c>
      <c r="H199" s="3">
        <v>189090</v>
      </c>
      <c r="I199" s="3">
        <v>197438</v>
      </c>
      <c r="J199" s="3">
        <v>196842</v>
      </c>
      <c r="K199" s="3">
        <v>186772</v>
      </c>
      <c r="L199" s="3">
        <v>183376</v>
      </c>
      <c r="M199" s="3">
        <v>179499</v>
      </c>
      <c r="N199" s="3">
        <v>182454</v>
      </c>
    </row>
    <row r="200" spans="1:14" x14ac:dyDescent="0.25">
      <c r="A200" s="6" t="s">
        <v>25</v>
      </c>
      <c r="B200" s="7" t="s">
        <v>5</v>
      </c>
      <c r="C200" s="6" t="s">
        <v>390</v>
      </c>
      <c r="D200" s="5" t="str">
        <f>VLOOKUP(C200,'[1]Colleges and ZIP'!$A$2:$E$956,5,FALSE)</f>
        <v>Bowling Green, KY MSA</v>
      </c>
      <c r="E200" s="3">
        <v>10404</v>
      </c>
      <c r="F200" s="3">
        <v>8855</v>
      </c>
      <c r="G200" s="3">
        <v>9138</v>
      </c>
      <c r="H200" s="3">
        <v>9943</v>
      </c>
      <c r="I200" s="3">
        <v>8344</v>
      </c>
      <c r="J200" s="3">
        <v>10639</v>
      </c>
      <c r="K200" s="3">
        <v>9322</v>
      </c>
      <c r="L200" s="3">
        <v>8280</v>
      </c>
      <c r="M200" s="3">
        <v>7854</v>
      </c>
      <c r="N200" s="3">
        <v>8926</v>
      </c>
    </row>
    <row r="201" spans="1:14" x14ac:dyDescent="0.25">
      <c r="A201" s="6" t="s">
        <v>25</v>
      </c>
      <c r="B201" s="7" t="s">
        <v>5</v>
      </c>
      <c r="C201" s="6" t="s">
        <v>287</v>
      </c>
      <c r="D201" s="5" t="str">
        <f>VLOOKUP(C201,'[1]Colleges and ZIP'!$A$2:$E$956,5,FALSE)</f>
        <v>Cincinnati-Middletown, OH-KY-IN MSA</v>
      </c>
      <c r="E201" s="3">
        <v>1843</v>
      </c>
      <c r="F201" s="3">
        <v>1791</v>
      </c>
      <c r="G201" s="3">
        <v>1878</v>
      </c>
      <c r="H201" s="3">
        <v>2316</v>
      </c>
      <c r="I201" s="3">
        <v>2397</v>
      </c>
      <c r="J201" s="3">
        <v>2201</v>
      </c>
      <c r="K201" s="3">
        <v>1810</v>
      </c>
      <c r="L201" s="3">
        <v>2052</v>
      </c>
      <c r="M201" s="3">
        <v>2026</v>
      </c>
      <c r="N201" s="3">
        <v>1846</v>
      </c>
    </row>
    <row r="202" spans="1:14" x14ac:dyDescent="0.25">
      <c r="A202" s="12" t="s">
        <v>25</v>
      </c>
      <c r="B202" s="11" t="s">
        <v>5</v>
      </c>
      <c r="C202" s="12" t="s">
        <v>268</v>
      </c>
      <c r="D202" s="10" t="str">
        <f>VLOOKUP(C202,'[1]Colleges and ZIP'!$A$2:$E$956,5,FALSE)</f>
        <v>KY NONMETROPOLITAN AREA</v>
      </c>
      <c r="E202" s="8">
        <v>3770</v>
      </c>
      <c r="F202" s="8">
        <v>4671</v>
      </c>
      <c r="G202" s="8">
        <v>5189</v>
      </c>
      <c r="H202" s="8">
        <v>4912</v>
      </c>
      <c r="I202" s="8">
        <v>4562</v>
      </c>
      <c r="J202" s="8">
        <v>6859</v>
      </c>
      <c r="K202" s="8">
        <v>5605</v>
      </c>
      <c r="L202" s="8">
        <v>5694</v>
      </c>
      <c r="M202" s="8">
        <v>6017</v>
      </c>
      <c r="N202" s="8">
        <v>7178</v>
      </c>
    </row>
    <row r="203" spans="1:14" x14ac:dyDescent="0.25">
      <c r="A203" s="12" t="s">
        <v>25</v>
      </c>
      <c r="B203" s="11" t="s">
        <v>5</v>
      </c>
      <c r="C203" s="12" t="s">
        <v>223</v>
      </c>
      <c r="D203" s="10" t="str">
        <f>VLOOKUP(C203,'[1]Colleges and ZIP'!$A$2:$E$956,5,FALSE)</f>
        <v>KY NONMETROPOLITAN AREA</v>
      </c>
      <c r="E203" s="8">
        <v>2565</v>
      </c>
      <c r="F203" s="8">
        <v>2370</v>
      </c>
      <c r="G203" s="8">
        <v>1734</v>
      </c>
      <c r="H203" s="8">
        <v>3396</v>
      </c>
      <c r="I203" s="8">
        <v>3718</v>
      </c>
      <c r="J203" s="8">
        <v>3345</v>
      </c>
      <c r="K203" s="8">
        <v>2192</v>
      </c>
      <c r="L203" s="8">
        <v>2080</v>
      </c>
      <c r="M203" s="8">
        <v>2371</v>
      </c>
      <c r="N203" s="8">
        <v>2124</v>
      </c>
    </row>
    <row r="204" spans="1:14" x14ac:dyDescent="0.25">
      <c r="A204" s="12" t="s">
        <v>25</v>
      </c>
      <c r="B204" s="11" t="s">
        <v>5</v>
      </c>
      <c r="C204" s="12" t="s">
        <v>186</v>
      </c>
      <c r="D204" s="10" t="str">
        <f>VLOOKUP(C204,'[1]Colleges and ZIP'!$A$2:$E$956,5,FALSE)</f>
        <v>KY NONMETROPOLITAN AREA</v>
      </c>
      <c r="E204" s="8">
        <v>6580</v>
      </c>
      <c r="F204" s="8">
        <v>5370</v>
      </c>
      <c r="G204" s="8">
        <v>2324</v>
      </c>
      <c r="H204" s="8">
        <v>3531</v>
      </c>
      <c r="I204" s="8">
        <v>3782</v>
      </c>
      <c r="J204" s="8">
        <v>3404</v>
      </c>
      <c r="K204" s="8">
        <v>2845</v>
      </c>
      <c r="L204" s="8">
        <v>2221</v>
      </c>
      <c r="M204" s="8">
        <v>1681</v>
      </c>
      <c r="N204" s="8">
        <v>1486</v>
      </c>
    </row>
    <row r="205" spans="1:14" x14ac:dyDescent="0.25">
      <c r="A205" s="12" t="s">
        <v>25</v>
      </c>
      <c r="B205" s="11" t="s">
        <v>5</v>
      </c>
      <c r="C205" s="12" t="s">
        <v>24</v>
      </c>
      <c r="D205" s="10" t="str">
        <f>VLOOKUP(C205,'[1]Colleges and ZIP'!$A$2:$E$956,5,FALSE)</f>
        <v>KY NONMETROPOLITAN AREA</v>
      </c>
      <c r="E205" s="8">
        <v>1768</v>
      </c>
      <c r="F205" s="8">
        <v>2822</v>
      </c>
      <c r="G205" s="8">
        <v>1789</v>
      </c>
      <c r="H205" s="8">
        <v>2145</v>
      </c>
      <c r="I205" s="8">
        <v>2018</v>
      </c>
      <c r="J205" s="8">
        <v>2174</v>
      </c>
      <c r="K205" s="8">
        <v>2631</v>
      </c>
      <c r="L205" s="8">
        <v>1892</v>
      </c>
      <c r="M205" s="8">
        <v>1838</v>
      </c>
      <c r="N205" s="8">
        <v>2399</v>
      </c>
    </row>
    <row r="206" spans="1:14" x14ac:dyDescent="0.25">
      <c r="A206" s="6" t="s">
        <v>63</v>
      </c>
      <c r="B206" s="7" t="s">
        <v>5</v>
      </c>
      <c r="C206" s="6" t="s">
        <v>598</v>
      </c>
      <c r="D206" s="5" t="str">
        <f>VLOOKUP(C206,'[1]Colleges and ZIP'!$A$2:$E$956,5,FALSE)</f>
        <v>Baton Rouge, LA MSA</v>
      </c>
      <c r="E206" s="3">
        <v>266895</v>
      </c>
      <c r="F206" s="3">
        <v>280081</v>
      </c>
      <c r="G206" s="3">
        <v>294780</v>
      </c>
      <c r="H206" s="3">
        <v>289872</v>
      </c>
      <c r="I206" s="3">
        <v>287841</v>
      </c>
      <c r="J206" s="3">
        <v>285395</v>
      </c>
      <c r="K206" s="3">
        <v>283400</v>
      </c>
      <c r="L206" s="3">
        <v>290076</v>
      </c>
      <c r="M206" s="3">
        <v>281154</v>
      </c>
      <c r="N206" s="3">
        <v>291972</v>
      </c>
    </row>
    <row r="207" spans="1:14" x14ac:dyDescent="0.25">
      <c r="A207" s="6" t="s">
        <v>63</v>
      </c>
      <c r="B207" s="7" t="s">
        <v>2</v>
      </c>
      <c r="C207" s="6" t="s">
        <v>524</v>
      </c>
      <c r="D207" s="5" t="str">
        <f>VLOOKUP(C207,'[1]Colleges and ZIP'!$A$2:$E$956,5,FALSE)</f>
        <v>New Orleans-Metairie-Kenner, LA MSA</v>
      </c>
      <c r="E207" s="3">
        <v>140321</v>
      </c>
      <c r="F207" s="3">
        <v>165678</v>
      </c>
      <c r="G207" s="3">
        <v>163572</v>
      </c>
      <c r="H207" s="3">
        <v>165513</v>
      </c>
      <c r="I207" s="3">
        <v>171703</v>
      </c>
      <c r="J207" s="3">
        <v>164373</v>
      </c>
      <c r="K207" s="3">
        <v>160414</v>
      </c>
      <c r="L207" s="3">
        <v>157825</v>
      </c>
      <c r="M207" s="3">
        <v>152658</v>
      </c>
      <c r="N207" s="3">
        <v>165438</v>
      </c>
    </row>
    <row r="208" spans="1:14" x14ac:dyDescent="0.25">
      <c r="A208" s="6" t="s">
        <v>63</v>
      </c>
      <c r="B208" s="7" t="s">
        <v>5</v>
      </c>
      <c r="C208" s="6" t="s">
        <v>497</v>
      </c>
      <c r="D208" s="5" t="str">
        <f>VLOOKUP(C208,'[1]Colleges and ZIP'!$A$2:$E$956,5,FALSE)</f>
        <v>Lafayette, LA MSA</v>
      </c>
      <c r="E208" s="3">
        <v>60203</v>
      </c>
      <c r="F208" s="3">
        <v>65462</v>
      </c>
      <c r="G208" s="3">
        <v>75474</v>
      </c>
      <c r="H208" s="3">
        <v>69412</v>
      </c>
      <c r="I208" s="3">
        <v>69978</v>
      </c>
      <c r="J208" s="3">
        <v>65275</v>
      </c>
      <c r="K208" s="3">
        <v>61887</v>
      </c>
      <c r="L208" s="3">
        <v>67580</v>
      </c>
      <c r="M208" s="3">
        <v>77300</v>
      </c>
      <c r="N208" s="3">
        <v>80099</v>
      </c>
    </row>
    <row r="209" spans="1:14" ht="23.25" x14ac:dyDescent="0.25">
      <c r="A209" s="6" t="s">
        <v>63</v>
      </c>
      <c r="B209" s="7" t="s">
        <v>5</v>
      </c>
      <c r="C209" s="6" t="s">
        <v>438</v>
      </c>
      <c r="D209" s="5" t="str">
        <f>VLOOKUP(C209,'[1]Colleges and ZIP'!$A$2:$E$956,5,FALSE)</f>
        <v>New Orleans-Metairie-Kenner, LA MSA</v>
      </c>
      <c r="E209" s="3">
        <v>91498</v>
      </c>
      <c r="F209" s="3">
        <v>60007</v>
      </c>
      <c r="G209" s="3">
        <v>59111</v>
      </c>
      <c r="H209" s="3">
        <v>59776</v>
      </c>
      <c r="I209" s="3">
        <v>57007</v>
      </c>
      <c r="J209" s="3">
        <v>53712</v>
      </c>
      <c r="K209" s="3">
        <v>49443</v>
      </c>
      <c r="L209" s="3">
        <v>45486</v>
      </c>
      <c r="M209" s="3">
        <v>46840</v>
      </c>
      <c r="N209" s="3">
        <v>43067</v>
      </c>
    </row>
    <row r="210" spans="1:14" x14ac:dyDescent="0.25">
      <c r="A210" s="6" t="s">
        <v>63</v>
      </c>
      <c r="B210" s="7" t="s">
        <v>5</v>
      </c>
      <c r="C210" s="6" t="s">
        <v>428</v>
      </c>
      <c r="D210" s="5" t="str">
        <f>VLOOKUP(C210,'[1]Colleges and ZIP'!$A$2:$E$956,5,FALSE)</f>
        <v>New Orleans-Metairie-Kenner, LA MSA</v>
      </c>
      <c r="E210" s="3">
        <v>28972</v>
      </c>
      <c r="F210" s="3">
        <v>27917</v>
      </c>
      <c r="G210" s="3">
        <v>30801</v>
      </c>
      <c r="H210" s="3">
        <v>35021</v>
      </c>
      <c r="I210" s="3">
        <v>35359</v>
      </c>
      <c r="J210" s="3">
        <v>28450</v>
      </c>
      <c r="K210" s="3">
        <v>24607</v>
      </c>
      <c r="L210" s="3">
        <v>20614</v>
      </c>
      <c r="M210" s="3">
        <v>18960</v>
      </c>
      <c r="N210" s="3">
        <v>15719</v>
      </c>
    </row>
    <row r="211" spans="1:14" x14ac:dyDescent="0.25">
      <c r="A211" s="12" t="s">
        <v>63</v>
      </c>
      <c r="B211" s="11" t="s">
        <v>5</v>
      </c>
      <c r="C211" s="12" t="s">
        <v>417</v>
      </c>
      <c r="D211" s="10" t="str">
        <f>VLOOKUP(C211,'[1]Colleges and ZIP'!$A$2:$E$956,5,FALSE)</f>
        <v>LA NONMETROPOLITAN AREA</v>
      </c>
      <c r="E211" s="8">
        <v>17190</v>
      </c>
      <c r="F211" s="8">
        <v>22768</v>
      </c>
      <c r="G211" s="8">
        <v>21458</v>
      </c>
      <c r="H211" s="8">
        <v>26020</v>
      </c>
      <c r="I211" s="8">
        <v>27583</v>
      </c>
      <c r="J211" s="8">
        <v>26546</v>
      </c>
      <c r="K211" s="8">
        <v>24949</v>
      </c>
      <c r="L211" s="8">
        <v>22942</v>
      </c>
      <c r="M211" s="8">
        <v>23827</v>
      </c>
      <c r="N211" s="8">
        <v>23104</v>
      </c>
    </row>
    <row r="212" spans="1:14" x14ac:dyDescent="0.25">
      <c r="A212" s="6" t="s">
        <v>63</v>
      </c>
      <c r="B212" s="7" t="s">
        <v>2</v>
      </c>
      <c r="C212" s="6" t="s">
        <v>368</v>
      </c>
      <c r="D212" s="5" t="str">
        <f>VLOOKUP(C212,'[1]Colleges and ZIP'!$A$2:$E$956,5,FALSE)</f>
        <v>New Orleans-Metairie-Kenner, LA MSA</v>
      </c>
      <c r="E212" s="3">
        <v>4532</v>
      </c>
      <c r="F212" s="3">
        <v>5253</v>
      </c>
      <c r="G212" s="3">
        <v>5693</v>
      </c>
      <c r="H212" s="3">
        <v>8029</v>
      </c>
      <c r="I212" s="3">
        <v>9849</v>
      </c>
      <c r="J212" s="3">
        <v>10606</v>
      </c>
      <c r="K212" s="3">
        <v>8789</v>
      </c>
      <c r="L212" s="3">
        <v>9346</v>
      </c>
      <c r="M212" s="3">
        <v>9588</v>
      </c>
      <c r="N212" s="3">
        <v>12084</v>
      </c>
    </row>
    <row r="213" spans="1:14" ht="23.25" x14ac:dyDescent="0.25">
      <c r="A213" s="6" t="s">
        <v>63</v>
      </c>
      <c r="B213" s="7" t="s">
        <v>5</v>
      </c>
      <c r="C213" s="6" t="s">
        <v>356</v>
      </c>
      <c r="D213" s="5" t="str">
        <f>VLOOKUP(C213,'[1]Colleges and ZIP'!$A$2:$E$956,5,FALSE)</f>
        <v>Shreveport-Bossier City, LA MSA</v>
      </c>
      <c r="E213" s="4" t="s">
        <v>0</v>
      </c>
      <c r="F213" s="3">
        <v>33458</v>
      </c>
      <c r="G213" s="3">
        <v>31293</v>
      </c>
      <c r="H213" s="3">
        <v>30817</v>
      </c>
      <c r="I213" s="3">
        <v>31021</v>
      </c>
      <c r="J213" s="3">
        <v>29365</v>
      </c>
      <c r="K213" s="3">
        <v>28266</v>
      </c>
      <c r="L213" s="3">
        <v>25004</v>
      </c>
      <c r="M213" s="3">
        <v>24069</v>
      </c>
      <c r="N213" s="3">
        <v>23353</v>
      </c>
    </row>
    <row r="214" spans="1:14" x14ac:dyDescent="0.25">
      <c r="A214" s="6" t="s">
        <v>63</v>
      </c>
      <c r="B214" s="7" t="s">
        <v>5</v>
      </c>
      <c r="C214" s="6" t="s">
        <v>265</v>
      </c>
      <c r="D214" s="5" t="str">
        <f>VLOOKUP(C214,'[1]Colleges and ZIP'!$A$2:$E$956,5,FALSE)</f>
        <v>Lake Charles, LA MSA</v>
      </c>
      <c r="E214" s="3">
        <v>462</v>
      </c>
      <c r="F214" s="3">
        <v>1158</v>
      </c>
      <c r="G214" s="3">
        <v>1215</v>
      </c>
      <c r="H214" s="3">
        <v>1077</v>
      </c>
      <c r="I214" s="3">
        <v>1561</v>
      </c>
      <c r="J214" s="3">
        <v>1330</v>
      </c>
      <c r="K214" s="3">
        <v>1426</v>
      </c>
      <c r="L214" s="3">
        <v>1691</v>
      </c>
      <c r="M214" s="3">
        <v>1672</v>
      </c>
      <c r="N214" s="3">
        <v>1265</v>
      </c>
    </row>
    <row r="215" spans="1:14" x14ac:dyDescent="0.25">
      <c r="A215" s="6" t="s">
        <v>63</v>
      </c>
      <c r="B215" s="7" t="s">
        <v>5</v>
      </c>
      <c r="C215" s="6" t="s">
        <v>238</v>
      </c>
      <c r="D215" s="5" t="str">
        <f>VLOOKUP(C215,'[1]Colleges and ZIP'!$A$2:$E$956,5,FALSE)</f>
        <v>Baton Rouge, LA MSA</v>
      </c>
      <c r="E215" s="3">
        <v>5590</v>
      </c>
      <c r="F215" s="3">
        <v>6701</v>
      </c>
      <c r="G215" s="3">
        <v>6865</v>
      </c>
      <c r="H215" s="3">
        <v>6865</v>
      </c>
      <c r="I215" s="3">
        <v>6819</v>
      </c>
      <c r="J215" s="3">
        <v>6773</v>
      </c>
      <c r="K215" s="3">
        <v>4920</v>
      </c>
      <c r="L215" s="3">
        <v>4812</v>
      </c>
      <c r="M215" s="3">
        <v>4766</v>
      </c>
      <c r="N215" s="3">
        <v>4322</v>
      </c>
    </row>
    <row r="216" spans="1:14" x14ac:dyDescent="0.25">
      <c r="A216" s="6" t="s">
        <v>63</v>
      </c>
      <c r="B216" s="7" t="s">
        <v>2</v>
      </c>
      <c r="C216" s="6" t="s">
        <v>203</v>
      </c>
      <c r="D216" s="5" t="str">
        <f>VLOOKUP(C216,'[1]Colleges and ZIP'!$A$2:$E$956,5,FALSE)</f>
        <v>New Orleans-Metairie-Kenner, LA MSA</v>
      </c>
      <c r="E216" s="3">
        <v>4684</v>
      </c>
      <c r="F216" s="3">
        <v>1991</v>
      </c>
      <c r="G216" s="3">
        <v>6513</v>
      </c>
      <c r="H216" s="3">
        <v>8425</v>
      </c>
      <c r="I216" s="3">
        <v>7936</v>
      </c>
      <c r="J216" s="3">
        <v>7448</v>
      </c>
      <c r="K216" s="3">
        <v>7741</v>
      </c>
      <c r="L216" s="3">
        <v>6939</v>
      </c>
      <c r="M216" s="3">
        <v>9387</v>
      </c>
      <c r="N216" s="3">
        <v>9566</v>
      </c>
    </row>
    <row r="217" spans="1:14" x14ac:dyDescent="0.25">
      <c r="A217" s="6" t="s">
        <v>63</v>
      </c>
      <c r="B217" s="7" t="s">
        <v>5</v>
      </c>
      <c r="C217" s="6" t="s">
        <v>147</v>
      </c>
      <c r="D217" s="5" t="str">
        <f>VLOOKUP(C217,'[1]Colleges and ZIP'!$A$2:$E$956,5,FALSE)</f>
        <v>Monroe, LA MSA</v>
      </c>
      <c r="E217" s="3">
        <v>5795</v>
      </c>
      <c r="F217" s="3">
        <v>18061</v>
      </c>
      <c r="G217" s="3">
        <v>6130</v>
      </c>
      <c r="H217" s="3">
        <v>2884</v>
      </c>
      <c r="I217" s="3">
        <v>2812</v>
      </c>
      <c r="J217" s="3">
        <v>2469</v>
      </c>
      <c r="K217" s="3">
        <v>2781</v>
      </c>
      <c r="L217" s="3">
        <v>2267</v>
      </c>
      <c r="M217" s="3">
        <v>1672</v>
      </c>
      <c r="N217" s="3">
        <v>2441</v>
      </c>
    </row>
    <row r="218" spans="1:14" x14ac:dyDescent="0.25">
      <c r="A218" s="6" t="s">
        <v>63</v>
      </c>
      <c r="B218" s="7" t="s">
        <v>5</v>
      </c>
      <c r="C218" s="6" t="s">
        <v>140</v>
      </c>
      <c r="D218" s="5" t="str">
        <f>VLOOKUP(C218,'[1]Colleges and ZIP'!$A$2:$E$956,5,FALSE)</f>
        <v>LA NONMETROPOLITAN AREA</v>
      </c>
      <c r="E218" s="3">
        <v>1732</v>
      </c>
      <c r="F218" s="3">
        <v>2358</v>
      </c>
      <c r="G218" s="3">
        <v>1712</v>
      </c>
      <c r="H218" s="3">
        <v>2561</v>
      </c>
      <c r="I218" s="3">
        <v>1952</v>
      </c>
      <c r="J218" s="3">
        <v>2121</v>
      </c>
      <c r="K218" s="3">
        <v>2067</v>
      </c>
      <c r="L218" s="3">
        <v>1503</v>
      </c>
      <c r="M218" s="3">
        <v>2670</v>
      </c>
      <c r="N218" s="3">
        <v>2128</v>
      </c>
    </row>
    <row r="219" spans="1:14" ht="23.25" x14ac:dyDescent="0.25">
      <c r="A219" s="6" t="s">
        <v>63</v>
      </c>
      <c r="B219" s="7" t="s">
        <v>5</v>
      </c>
      <c r="C219" s="6" t="s">
        <v>105</v>
      </c>
      <c r="D219" s="5" t="str">
        <f>VLOOKUP(C219,'[1]Colleges and ZIP'!$A$2:$E$956,5,FALSE)</f>
        <v>Baton Rouge, LA MSA</v>
      </c>
      <c r="E219" s="4" t="s">
        <v>0</v>
      </c>
      <c r="F219" s="4" t="s">
        <v>0</v>
      </c>
      <c r="G219" s="4" t="s">
        <v>0</v>
      </c>
      <c r="H219" s="4" t="s">
        <v>0</v>
      </c>
      <c r="I219" s="3">
        <v>6143</v>
      </c>
      <c r="J219" s="3">
        <v>8122</v>
      </c>
      <c r="K219" s="3">
        <v>5530</v>
      </c>
      <c r="L219" s="3">
        <v>5606</v>
      </c>
      <c r="M219" s="3">
        <v>4761</v>
      </c>
      <c r="N219" s="3">
        <v>4704</v>
      </c>
    </row>
    <row r="220" spans="1:14" x14ac:dyDescent="0.25">
      <c r="A220" s="12" t="s">
        <v>63</v>
      </c>
      <c r="B220" s="11" t="s">
        <v>5</v>
      </c>
      <c r="C220" s="12" t="s">
        <v>96</v>
      </c>
      <c r="D220" s="10" t="str">
        <f>VLOOKUP(C220,'[1]Colleges and ZIP'!$A$2:$E$956,5,FALSE)</f>
        <v>Houma-Bayou Cane-Thibodaux, LA MSA</v>
      </c>
      <c r="E220" s="8">
        <v>1233</v>
      </c>
      <c r="F220" s="8">
        <v>1172</v>
      </c>
      <c r="G220" s="8">
        <v>1864</v>
      </c>
      <c r="H220" s="8">
        <v>2590</v>
      </c>
      <c r="I220" s="8">
        <v>3321</v>
      </c>
      <c r="J220" s="8">
        <v>2794</v>
      </c>
      <c r="K220" s="8">
        <v>1706</v>
      </c>
      <c r="L220" s="8">
        <v>1802</v>
      </c>
      <c r="M220" s="8">
        <v>1591</v>
      </c>
      <c r="N220" s="8">
        <v>665</v>
      </c>
    </row>
    <row r="221" spans="1:14" x14ac:dyDescent="0.25">
      <c r="A221" s="12" t="s">
        <v>63</v>
      </c>
      <c r="B221" s="11" t="s">
        <v>5</v>
      </c>
      <c r="C221" s="12" t="s">
        <v>87</v>
      </c>
      <c r="D221" s="10" t="str">
        <f>VLOOKUP(C221,'[1]Colleges and ZIP'!$A$2:$E$956,5,FALSE)</f>
        <v>LA NONMETROPOLITAN AREA</v>
      </c>
      <c r="E221" s="8">
        <v>428</v>
      </c>
      <c r="F221" s="8">
        <v>822</v>
      </c>
      <c r="G221" s="8">
        <v>818</v>
      </c>
      <c r="H221" s="8">
        <v>993</v>
      </c>
      <c r="I221" s="8">
        <v>2135</v>
      </c>
      <c r="J221" s="8">
        <v>2179</v>
      </c>
      <c r="K221" s="8">
        <v>1695</v>
      </c>
      <c r="L221" s="8">
        <v>1469</v>
      </c>
      <c r="M221" s="8">
        <v>1863</v>
      </c>
      <c r="N221" s="8">
        <v>1570</v>
      </c>
    </row>
    <row r="222" spans="1:14" x14ac:dyDescent="0.25">
      <c r="A222" s="12" t="s">
        <v>63</v>
      </c>
      <c r="B222" s="11" t="s">
        <v>5</v>
      </c>
      <c r="C222" s="12" t="s">
        <v>62</v>
      </c>
      <c r="D222" s="10" t="str">
        <f>VLOOKUP(C222,'[1]Colleges and ZIP'!$A$2:$E$956,5,FALSE)</f>
        <v>LA NONMETROPOLITAN AREA</v>
      </c>
      <c r="E222" s="8">
        <v>371</v>
      </c>
      <c r="F222" s="8">
        <v>1547</v>
      </c>
      <c r="G222" s="8">
        <v>1390</v>
      </c>
      <c r="H222" s="8">
        <v>1464</v>
      </c>
      <c r="I222" s="8">
        <v>1189</v>
      </c>
      <c r="J222" s="8">
        <v>1102</v>
      </c>
      <c r="K222" s="8">
        <v>1022</v>
      </c>
      <c r="L222" s="8">
        <v>792</v>
      </c>
      <c r="M222" s="9" t="s">
        <v>0</v>
      </c>
      <c r="N222" s="8">
        <v>1628</v>
      </c>
    </row>
    <row r="223" spans="1:14" x14ac:dyDescent="0.25">
      <c r="A223" s="6" t="s">
        <v>21</v>
      </c>
      <c r="B223" s="7" t="s">
        <v>5</v>
      </c>
      <c r="C223" s="6" t="s">
        <v>474</v>
      </c>
      <c r="D223" s="5" t="str">
        <f>VLOOKUP(C223,'[1]Colleges and ZIP'!$A$2:$E$956,5,FALSE)</f>
        <v>Bangor, ME MSA</v>
      </c>
      <c r="E223" s="3">
        <v>100072</v>
      </c>
      <c r="F223" s="3">
        <v>96755</v>
      </c>
      <c r="G223" s="3">
        <v>101344</v>
      </c>
      <c r="H223" s="3">
        <v>111282</v>
      </c>
      <c r="I223" s="3">
        <v>111600</v>
      </c>
      <c r="J223" s="3">
        <v>92135</v>
      </c>
      <c r="K223" s="3">
        <v>77583</v>
      </c>
      <c r="L223" s="3">
        <v>101247</v>
      </c>
      <c r="M223" s="3">
        <v>79500</v>
      </c>
      <c r="N223" s="3">
        <v>79222</v>
      </c>
    </row>
    <row r="224" spans="1:14" x14ac:dyDescent="0.25">
      <c r="A224" s="6" t="s">
        <v>21</v>
      </c>
      <c r="B224" s="7" t="s">
        <v>5</v>
      </c>
      <c r="C224" s="6" t="s">
        <v>363</v>
      </c>
      <c r="D224" s="5" t="str">
        <f>VLOOKUP(C224,'[1]Colleges and ZIP'!$A$2:$E$956,5,FALSE)</f>
        <v>Portland-South Portland-Biddeford, ME MSA</v>
      </c>
      <c r="E224" s="3">
        <v>35725</v>
      </c>
      <c r="F224" s="3">
        <v>48891</v>
      </c>
      <c r="G224" s="3">
        <v>48255</v>
      </c>
      <c r="H224" s="3">
        <v>16358</v>
      </c>
      <c r="I224" s="3">
        <v>16938</v>
      </c>
      <c r="J224" s="3">
        <v>13915</v>
      </c>
      <c r="K224" s="3">
        <v>11725</v>
      </c>
      <c r="L224" s="3">
        <v>9408</v>
      </c>
      <c r="M224" s="3">
        <v>7091</v>
      </c>
      <c r="N224" s="3">
        <v>4773</v>
      </c>
    </row>
    <row r="225" spans="1:14" x14ac:dyDescent="0.25">
      <c r="A225" s="6" t="s">
        <v>21</v>
      </c>
      <c r="B225" s="7" t="s">
        <v>2</v>
      </c>
      <c r="C225" s="6" t="s">
        <v>310</v>
      </c>
      <c r="D225" s="5" t="str">
        <f>VLOOKUP(C225,'[1]Colleges and ZIP'!$A$2:$E$956,5,FALSE)</f>
        <v>Portland-South Portland-Biddeford, ME MSA</v>
      </c>
      <c r="E225" s="3">
        <v>2162</v>
      </c>
      <c r="F225" s="3">
        <v>1743</v>
      </c>
      <c r="G225" s="3">
        <v>2162</v>
      </c>
      <c r="H225" s="3">
        <v>3560</v>
      </c>
      <c r="I225" s="3">
        <v>4016</v>
      </c>
      <c r="J225" s="3">
        <v>5224</v>
      </c>
      <c r="K225" s="3">
        <v>6637</v>
      </c>
      <c r="L225" s="3">
        <v>7650</v>
      </c>
      <c r="M225" s="3">
        <v>7498</v>
      </c>
      <c r="N225" s="3">
        <v>7566</v>
      </c>
    </row>
    <row r="226" spans="1:14" x14ac:dyDescent="0.25">
      <c r="A226" s="12" t="s">
        <v>21</v>
      </c>
      <c r="B226" s="11" t="s">
        <v>2</v>
      </c>
      <c r="C226" s="12" t="s">
        <v>235</v>
      </c>
      <c r="D226" s="10" t="str">
        <f>VLOOKUP(C226,'[1]Colleges and ZIP'!$A$2:$E$956,5,FALSE)</f>
        <v>ME NONMETROPOLITAN AREA</v>
      </c>
      <c r="E226" s="8">
        <v>1294</v>
      </c>
      <c r="F226" s="8">
        <v>1369</v>
      </c>
      <c r="G226" s="8">
        <v>1695</v>
      </c>
      <c r="H226" s="8">
        <v>1782</v>
      </c>
      <c r="I226" s="8">
        <v>1772</v>
      </c>
      <c r="J226" s="8">
        <v>1996</v>
      </c>
      <c r="K226" s="8">
        <v>1822</v>
      </c>
      <c r="L226" s="8">
        <v>1673</v>
      </c>
      <c r="M226" s="8">
        <v>1748</v>
      </c>
      <c r="N226" s="8">
        <v>1903</v>
      </c>
    </row>
    <row r="227" spans="1:14" x14ac:dyDescent="0.25">
      <c r="A227" s="6" t="s">
        <v>21</v>
      </c>
      <c r="B227" s="7" t="s">
        <v>2</v>
      </c>
      <c r="C227" s="6" t="s">
        <v>202</v>
      </c>
      <c r="D227" s="5" t="str">
        <f>VLOOKUP(C227,'[1]Colleges and ZIP'!$A$2:$E$956,5,FALSE)</f>
        <v>Lewiston-Auburn, ME MSA</v>
      </c>
      <c r="E227" s="3">
        <v>1232</v>
      </c>
      <c r="F227" s="3">
        <v>976</v>
      </c>
      <c r="G227" s="3">
        <v>1129</v>
      </c>
      <c r="H227" s="3">
        <v>1590</v>
      </c>
      <c r="I227" s="3">
        <v>1897</v>
      </c>
      <c r="J227" s="3">
        <v>2070</v>
      </c>
      <c r="K227" s="3">
        <v>2514</v>
      </c>
      <c r="L227" s="3">
        <v>1584</v>
      </c>
      <c r="M227" s="3">
        <v>2791</v>
      </c>
      <c r="N227" s="3">
        <v>1781</v>
      </c>
    </row>
    <row r="228" spans="1:14" x14ac:dyDescent="0.25">
      <c r="A228" s="6" t="s">
        <v>21</v>
      </c>
      <c r="B228" s="7" t="s">
        <v>2</v>
      </c>
      <c r="C228" s="6" t="s">
        <v>136</v>
      </c>
      <c r="D228" s="5" t="str">
        <f>VLOOKUP(C228,'[1]Colleges and ZIP'!$A$2:$E$956,5,FALSE)</f>
        <v>Portland-South Portland-Biddeford, ME MSA</v>
      </c>
      <c r="E228" s="3">
        <v>2304</v>
      </c>
      <c r="F228" s="3">
        <v>2028</v>
      </c>
      <c r="G228" s="3">
        <v>1990</v>
      </c>
      <c r="H228" s="3">
        <v>2627</v>
      </c>
      <c r="I228" s="3">
        <v>2877</v>
      </c>
      <c r="J228" s="3">
        <v>4732</v>
      </c>
      <c r="K228" s="3">
        <v>4292</v>
      </c>
      <c r="L228" s="3">
        <v>3126</v>
      </c>
      <c r="M228" s="3">
        <v>2991</v>
      </c>
      <c r="N228" s="3">
        <v>3204</v>
      </c>
    </row>
    <row r="229" spans="1:14" x14ac:dyDescent="0.25">
      <c r="A229" s="12" t="s">
        <v>21</v>
      </c>
      <c r="B229" s="11" t="s">
        <v>5</v>
      </c>
      <c r="C229" s="12" t="s">
        <v>20</v>
      </c>
      <c r="D229" s="10" t="str">
        <f>VLOOKUP(C229,'[1]Colleges and ZIP'!$A$2:$E$956,5,FALSE)</f>
        <v>ME NONMETROPOLITAN AREA</v>
      </c>
      <c r="E229" s="9" t="s">
        <v>0</v>
      </c>
      <c r="F229" s="9" t="s">
        <v>0</v>
      </c>
      <c r="G229" s="9" t="s">
        <v>0</v>
      </c>
      <c r="H229" s="9" t="s">
        <v>0</v>
      </c>
      <c r="I229" s="8">
        <v>341</v>
      </c>
      <c r="J229" s="9" t="s">
        <v>0</v>
      </c>
      <c r="K229" s="9" t="s">
        <v>0</v>
      </c>
      <c r="L229" s="9" t="s">
        <v>0</v>
      </c>
      <c r="M229" s="8">
        <v>1483</v>
      </c>
      <c r="N229" s="8">
        <v>1902</v>
      </c>
    </row>
    <row r="230" spans="1:14" x14ac:dyDescent="0.25">
      <c r="A230" s="6" t="s">
        <v>151</v>
      </c>
      <c r="B230" s="7" t="s">
        <v>2</v>
      </c>
      <c r="C230" s="6" t="s">
        <v>683</v>
      </c>
      <c r="D230" s="5" t="str">
        <f>VLOOKUP(C230,'[1]Colleges and ZIP'!$A$2:$E$956,5,FALSE)</f>
        <v>Baltimore-Towson, MD MSA</v>
      </c>
      <c r="E230" s="3">
        <v>1566392</v>
      </c>
      <c r="F230" s="3">
        <v>1691469</v>
      </c>
      <c r="G230" s="3">
        <v>1866243</v>
      </c>
      <c r="H230" s="3">
        <v>2004482</v>
      </c>
      <c r="I230" s="3">
        <v>2145308</v>
      </c>
      <c r="J230" s="3">
        <v>2106185</v>
      </c>
      <c r="K230" s="3">
        <v>2168568</v>
      </c>
      <c r="L230" s="3">
        <v>2242478</v>
      </c>
      <c r="M230" s="3">
        <v>2305679</v>
      </c>
      <c r="N230" s="3">
        <v>2431180</v>
      </c>
    </row>
    <row r="231" spans="1:14" x14ac:dyDescent="0.25">
      <c r="A231" s="6" t="s">
        <v>151</v>
      </c>
      <c r="B231" s="7" t="s">
        <v>5</v>
      </c>
      <c r="C231" s="6" t="s">
        <v>670</v>
      </c>
      <c r="D231" s="5" t="str">
        <f>VLOOKUP(C231,'[1]Colleges and ZIP'!$A$2:$E$956,5,FALSE)</f>
        <v>Washington-Arlington-Alexandria, DC-VA-MD-WV MSA</v>
      </c>
      <c r="E231" s="3">
        <v>371696</v>
      </c>
      <c r="F231" s="3">
        <v>405569</v>
      </c>
      <c r="G231" s="3">
        <v>417365</v>
      </c>
      <c r="H231" s="3">
        <v>451415</v>
      </c>
      <c r="I231" s="3">
        <v>495382</v>
      </c>
      <c r="J231" s="3">
        <v>502406</v>
      </c>
      <c r="K231" s="3">
        <v>491998</v>
      </c>
      <c r="L231" s="3">
        <v>485051</v>
      </c>
      <c r="M231" s="3">
        <v>505699</v>
      </c>
      <c r="N231" s="3">
        <v>539388</v>
      </c>
    </row>
    <row r="232" spans="1:14" x14ac:dyDescent="0.25">
      <c r="A232" s="6" t="s">
        <v>151</v>
      </c>
      <c r="B232" s="7" t="s">
        <v>5</v>
      </c>
      <c r="C232" s="6" t="s">
        <v>628</v>
      </c>
      <c r="D232" s="5" t="str">
        <f>VLOOKUP(C232,'[1]Colleges and ZIP'!$A$2:$E$956,5,FALSE)</f>
        <v>Baltimore-Towson, MD MSA</v>
      </c>
      <c r="E232" s="3">
        <v>358851</v>
      </c>
      <c r="F232" s="3">
        <v>379407</v>
      </c>
      <c r="G232" s="3">
        <v>359542</v>
      </c>
      <c r="H232" s="3">
        <v>374036</v>
      </c>
      <c r="I232" s="3">
        <v>409665</v>
      </c>
      <c r="J232" s="3">
        <v>433228</v>
      </c>
      <c r="K232" s="3">
        <v>429315</v>
      </c>
      <c r="L232" s="3">
        <v>411268</v>
      </c>
      <c r="M232" s="3">
        <v>397695</v>
      </c>
      <c r="N232" s="3">
        <v>393876</v>
      </c>
    </row>
    <row r="233" spans="1:14" x14ac:dyDescent="0.25">
      <c r="A233" s="6" t="s">
        <v>151</v>
      </c>
      <c r="B233" s="7" t="s">
        <v>5</v>
      </c>
      <c r="C233" s="6" t="s">
        <v>517</v>
      </c>
      <c r="D233" s="5" t="str">
        <f>VLOOKUP(C233,'[1]Colleges and ZIP'!$A$2:$E$956,5,FALSE)</f>
        <v>Baltimore-Towson, MD MSA</v>
      </c>
      <c r="E233" s="3">
        <v>71201</v>
      </c>
      <c r="F233" s="3">
        <v>72057</v>
      </c>
      <c r="G233" s="3">
        <v>81056</v>
      </c>
      <c r="H233" s="3">
        <v>87156</v>
      </c>
      <c r="I233" s="3">
        <v>91657</v>
      </c>
      <c r="J233" s="3">
        <v>74993</v>
      </c>
      <c r="K233" s="3">
        <v>71819</v>
      </c>
      <c r="L233" s="3">
        <v>67833</v>
      </c>
      <c r="M233" s="3">
        <v>68688</v>
      </c>
      <c r="N233" s="3">
        <v>70166</v>
      </c>
    </row>
    <row r="234" spans="1:14" x14ac:dyDescent="0.25">
      <c r="A234" s="12" t="s">
        <v>151</v>
      </c>
      <c r="B234" s="11" t="s">
        <v>5</v>
      </c>
      <c r="C234" s="10" t="s">
        <v>399</v>
      </c>
      <c r="D234" s="10" t="str">
        <f>VLOOKUP(C234,'[1]Colleges and ZIP'!$A$2:$E$956,5,FALSE)</f>
        <v>MD NONMETROPOLITAN AREA</v>
      </c>
      <c r="E234" s="8">
        <v>40720</v>
      </c>
      <c r="F234" s="8">
        <v>40556</v>
      </c>
      <c r="G234" s="8">
        <v>41670</v>
      </c>
      <c r="H234" s="8">
        <v>42670</v>
      </c>
      <c r="I234" s="8">
        <v>50007</v>
      </c>
      <c r="J234" s="8">
        <v>48224</v>
      </c>
      <c r="K234" s="8">
        <v>53683</v>
      </c>
      <c r="L234" s="8">
        <v>50814</v>
      </c>
      <c r="M234" s="8">
        <v>52235</v>
      </c>
      <c r="N234" s="8">
        <v>54974</v>
      </c>
    </row>
    <row r="235" spans="1:14" x14ac:dyDescent="0.25">
      <c r="A235" s="6" t="s">
        <v>151</v>
      </c>
      <c r="B235" s="7" t="s">
        <v>5</v>
      </c>
      <c r="C235" s="6" t="s">
        <v>354</v>
      </c>
      <c r="D235" s="5" t="str">
        <f>VLOOKUP(C235,'[1]Colleges and ZIP'!$A$2:$E$956,5,FALSE)</f>
        <v>Baltimore-Towson, MD MSA</v>
      </c>
      <c r="E235" s="3">
        <v>11257</v>
      </c>
      <c r="F235" s="3">
        <v>12336</v>
      </c>
      <c r="G235" s="3">
        <v>12433</v>
      </c>
      <c r="H235" s="3">
        <v>12804</v>
      </c>
      <c r="I235" s="3">
        <v>12803</v>
      </c>
      <c r="J235" s="3">
        <v>17751</v>
      </c>
      <c r="K235" s="3">
        <v>15475</v>
      </c>
      <c r="L235" s="3">
        <v>15720</v>
      </c>
      <c r="M235" s="3">
        <v>13577</v>
      </c>
      <c r="N235" s="3">
        <v>15727</v>
      </c>
    </row>
    <row r="236" spans="1:14" x14ac:dyDescent="0.25">
      <c r="A236" s="6" t="s">
        <v>151</v>
      </c>
      <c r="B236" s="7" t="s">
        <v>5</v>
      </c>
      <c r="C236" s="6" t="s">
        <v>347</v>
      </c>
      <c r="D236" s="5" t="str">
        <f>VLOOKUP(C236,'[1]Colleges and ZIP'!$A$2:$E$956,5,FALSE)</f>
        <v>Salisbury, MD MSA</v>
      </c>
      <c r="E236" s="4" t="s">
        <v>0</v>
      </c>
      <c r="F236" s="4" t="s">
        <v>0</v>
      </c>
      <c r="G236" s="4" t="s">
        <v>0</v>
      </c>
      <c r="H236" s="3">
        <v>3503</v>
      </c>
      <c r="I236" s="3">
        <v>1852</v>
      </c>
      <c r="J236" s="3">
        <v>6891</v>
      </c>
      <c r="K236" s="3">
        <v>6959</v>
      </c>
      <c r="L236" s="3">
        <v>7923</v>
      </c>
      <c r="M236" s="3">
        <v>7960</v>
      </c>
      <c r="N236" s="3">
        <v>8473</v>
      </c>
    </row>
    <row r="237" spans="1:14" x14ac:dyDescent="0.25">
      <c r="A237" s="6" t="s">
        <v>151</v>
      </c>
      <c r="B237" s="7" t="s">
        <v>5</v>
      </c>
      <c r="C237" s="6" t="s">
        <v>297</v>
      </c>
      <c r="D237" s="5" t="str">
        <f>VLOOKUP(C237,'[1]Colleges and ZIP'!$A$2:$E$956,5,FALSE)</f>
        <v>Baltimore-Towson, MD MSA</v>
      </c>
      <c r="E237" s="3">
        <v>8204</v>
      </c>
      <c r="F237" s="3">
        <v>9314</v>
      </c>
      <c r="G237" s="3">
        <v>10781</v>
      </c>
      <c r="H237" s="3">
        <v>11093</v>
      </c>
      <c r="I237" s="3">
        <v>10543</v>
      </c>
      <c r="J237" s="3">
        <v>9610</v>
      </c>
      <c r="K237" s="3">
        <v>10816</v>
      </c>
      <c r="L237" s="3">
        <v>10861</v>
      </c>
      <c r="M237" s="3">
        <v>9609</v>
      </c>
      <c r="N237" s="3">
        <v>11374</v>
      </c>
    </row>
    <row r="238" spans="1:14" x14ac:dyDescent="0.25">
      <c r="A238" s="6" t="s">
        <v>151</v>
      </c>
      <c r="B238" s="7" t="s">
        <v>5</v>
      </c>
      <c r="C238" s="6" t="s">
        <v>239</v>
      </c>
      <c r="D238" s="5" t="str">
        <f>VLOOKUP(C238,'[1]Colleges and ZIP'!$A$2:$E$956,5,FALSE)</f>
        <v>Baltimore-Towson, MD MSA</v>
      </c>
      <c r="E238" s="3">
        <v>2397</v>
      </c>
      <c r="F238" s="3">
        <v>5442</v>
      </c>
      <c r="G238" s="3">
        <v>6063</v>
      </c>
      <c r="H238" s="3">
        <v>4229</v>
      </c>
      <c r="I238" s="3">
        <v>5944</v>
      </c>
      <c r="J238" s="3">
        <v>5556</v>
      </c>
      <c r="K238" s="3">
        <v>5448</v>
      </c>
      <c r="L238" s="3">
        <v>4990</v>
      </c>
      <c r="M238" s="3">
        <v>5022</v>
      </c>
      <c r="N238" s="3">
        <v>5798</v>
      </c>
    </row>
    <row r="239" spans="1:14" x14ac:dyDescent="0.25">
      <c r="A239" s="6" t="s">
        <v>151</v>
      </c>
      <c r="B239" s="7" t="s">
        <v>5</v>
      </c>
      <c r="C239" s="6" t="s">
        <v>227</v>
      </c>
      <c r="D239" s="5" t="str">
        <f>VLOOKUP(C239,'[1]Colleges and ZIP'!$A$2:$E$956,5,FALSE)</f>
        <v>Salisbury, MD MSA</v>
      </c>
      <c r="E239" s="3">
        <v>3522</v>
      </c>
      <c r="F239" s="3">
        <v>6015</v>
      </c>
      <c r="G239" s="3">
        <v>7504</v>
      </c>
      <c r="H239" s="3">
        <v>8692</v>
      </c>
      <c r="I239" s="3">
        <v>8664</v>
      </c>
      <c r="J239" s="3">
        <v>7309</v>
      </c>
      <c r="K239" s="3">
        <v>8826</v>
      </c>
      <c r="L239" s="3">
        <v>8982</v>
      </c>
      <c r="M239" s="3">
        <v>9700</v>
      </c>
      <c r="N239" s="3">
        <v>8250</v>
      </c>
    </row>
    <row r="240" spans="1:14" x14ac:dyDescent="0.25">
      <c r="A240" s="6" t="s">
        <v>151</v>
      </c>
      <c r="B240" s="7" t="s">
        <v>5</v>
      </c>
      <c r="C240" s="6" t="s">
        <v>204</v>
      </c>
      <c r="D240" s="5" t="str">
        <f>VLOOKUP(C240,'[1]Colleges and ZIP'!$A$2:$E$956,5,FALSE)</f>
        <v>Washington-Arlington-Alexandria, DC-VA-MD-WV MSA</v>
      </c>
      <c r="E240" s="3">
        <v>1960</v>
      </c>
      <c r="F240" s="4" t="s">
        <v>0</v>
      </c>
      <c r="G240" s="4" t="s">
        <v>0</v>
      </c>
      <c r="H240" s="4" t="s">
        <v>0</v>
      </c>
      <c r="I240" s="3">
        <v>1910</v>
      </c>
      <c r="J240" s="3">
        <v>1739</v>
      </c>
      <c r="K240" s="3">
        <v>1422</v>
      </c>
      <c r="L240" s="3">
        <v>1761</v>
      </c>
      <c r="M240" s="3">
        <v>1497</v>
      </c>
      <c r="N240" s="3">
        <v>1927</v>
      </c>
    </row>
    <row r="241" spans="1:14" x14ac:dyDescent="0.25">
      <c r="A241" s="6" t="s">
        <v>151</v>
      </c>
      <c r="B241" s="7" t="s">
        <v>5</v>
      </c>
      <c r="C241" s="6" t="s">
        <v>197</v>
      </c>
      <c r="D241" s="5" t="str">
        <f>VLOOKUP(C241,'[1]Colleges and ZIP'!$A$2:$E$956,5,FALSE)</f>
        <v>Baltimore-Towson, MD MSA</v>
      </c>
      <c r="E241" s="3">
        <v>1098</v>
      </c>
      <c r="F241" s="3">
        <v>2357</v>
      </c>
      <c r="G241" s="3">
        <v>4101</v>
      </c>
      <c r="H241" s="3">
        <v>3052</v>
      </c>
      <c r="I241" s="3">
        <v>3574</v>
      </c>
      <c r="J241" s="3">
        <v>2599</v>
      </c>
      <c r="K241" s="3">
        <v>2800</v>
      </c>
      <c r="L241" s="3">
        <v>2997</v>
      </c>
      <c r="M241" s="3">
        <v>3153</v>
      </c>
      <c r="N241" s="3">
        <v>2303</v>
      </c>
    </row>
    <row r="242" spans="1:14" x14ac:dyDescent="0.25">
      <c r="A242" s="6" t="s">
        <v>151</v>
      </c>
      <c r="B242" s="7" t="s">
        <v>5</v>
      </c>
      <c r="C242" s="6" t="s">
        <v>150</v>
      </c>
      <c r="D242" s="5" t="str">
        <f>VLOOKUP(C242,'[1]Colleges and ZIP'!$A$2:$E$956,5,FALSE)</f>
        <v>Washington-Arlington-Alexandria, DC-VA-MD-WV MSA</v>
      </c>
      <c r="E242" s="3">
        <v>71307</v>
      </c>
      <c r="F242" s="3">
        <v>106179</v>
      </c>
      <c r="G242" s="3">
        <v>192268</v>
      </c>
      <c r="H242" s="3">
        <v>134126</v>
      </c>
      <c r="I242" s="3">
        <v>175365</v>
      </c>
      <c r="J242" s="3">
        <v>143250</v>
      </c>
      <c r="K242" s="3">
        <v>164232</v>
      </c>
      <c r="L242" s="3">
        <v>262489</v>
      </c>
      <c r="M242" s="3">
        <v>361173</v>
      </c>
      <c r="N242" s="3">
        <v>256203</v>
      </c>
    </row>
    <row r="243" spans="1:14" ht="23.25" x14ac:dyDescent="0.25">
      <c r="A243" s="6" t="s">
        <v>42</v>
      </c>
      <c r="B243" s="7" t="s">
        <v>2</v>
      </c>
      <c r="C243" s="6" t="s">
        <v>668</v>
      </c>
      <c r="D243" s="5" t="str">
        <f>VLOOKUP(C243,'[1]Colleges and ZIP'!$A$2:$E$956,5,FALSE)</f>
        <v>Boston-Cambridge-Quincy, MA-NH MSA</v>
      </c>
      <c r="E243" s="3">
        <v>637621</v>
      </c>
      <c r="F243" s="3">
        <v>682058</v>
      </c>
      <c r="G243" s="3">
        <v>759649</v>
      </c>
      <c r="H243" s="3">
        <v>677138</v>
      </c>
      <c r="I243" s="3">
        <v>723610</v>
      </c>
      <c r="J243" s="3">
        <v>824130</v>
      </c>
      <c r="K243" s="3">
        <v>900524</v>
      </c>
      <c r="L243" s="3">
        <v>908017</v>
      </c>
      <c r="M243" s="3">
        <v>930719</v>
      </c>
      <c r="N243" s="3">
        <v>946159</v>
      </c>
    </row>
    <row r="244" spans="1:14" ht="23.25" x14ac:dyDescent="0.25">
      <c r="A244" s="6" t="s">
        <v>42</v>
      </c>
      <c r="B244" s="7" t="s">
        <v>2</v>
      </c>
      <c r="C244" s="6" t="s">
        <v>649</v>
      </c>
      <c r="D244" s="5" t="str">
        <f>VLOOKUP(C244,'[1]Colleges and ZIP'!$A$2:$E$956,5,FALSE)</f>
        <v>Boston-Cambridge-Quincy, MA-NH MSA</v>
      </c>
      <c r="E244" s="3">
        <v>493920</v>
      </c>
      <c r="F244" s="3">
        <v>505832</v>
      </c>
      <c r="G244" s="3">
        <v>525452</v>
      </c>
      <c r="H244" s="3">
        <v>583361</v>
      </c>
      <c r="I244" s="3">
        <v>649774</v>
      </c>
      <c r="J244" s="3">
        <v>799432</v>
      </c>
      <c r="K244" s="3">
        <v>1012766</v>
      </c>
      <c r="L244" s="3">
        <v>933975</v>
      </c>
      <c r="M244" s="3">
        <v>1013753</v>
      </c>
      <c r="N244" s="3">
        <v>1077253</v>
      </c>
    </row>
    <row r="245" spans="1:14" ht="23.25" x14ac:dyDescent="0.25">
      <c r="A245" s="6" t="s">
        <v>42</v>
      </c>
      <c r="B245" s="7" t="s">
        <v>2</v>
      </c>
      <c r="C245" s="6" t="s">
        <v>611</v>
      </c>
      <c r="D245" s="5" t="str">
        <f>VLOOKUP(C245,'[1]Colleges and ZIP'!$A$2:$E$956,5,FALSE)</f>
        <v>Boston-Cambridge-Quincy, MA-NH MSA</v>
      </c>
      <c r="E245" s="3">
        <v>253899</v>
      </c>
      <c r="F245" s="3">
        <v>259045</v>
      </c>
      <c r="G245" s="3">
        <v>284507</v>
      </c>
      <c r="H245" s="3">
        <v>352817</v>
      </c>
      <c r="I245" s="3">
        <v>355916</v>
      </c>
      <c r="J245" s="3">
        <v>334496</v>
      </c>
      <c r="K245" s="3">
        <v>368281</v>
      </c>
      <c r="L245" s="3">
        <v>367328</v>
      </c>
      <c r="M245" s="3">
        <v>388336</v>
      </c>
      <c r="N245" s="3">
        <v>395921</v>
      </c>
    </row>
    <row r="246" spans="1:14" ht="23.25" x14ac:dyDescent="0.25">
      <c r="A246" s="6" t="s">
        <v>42</v>
      </c>
      <c r="B246" s="7" t="s">
        <v>5</v>
      </c>
      <c r="C246" s="6" t="s">
        <v>609</v>
      </c>
      <c r="D246" s="5" t="str">
        <f>VLOOKUP(C246,'[1]Colleges and ZIP'!$A$2:$E$956,5,FALSE)</f>
        <v>Springfield, MA MSA</v>
      </c>
      <c r="E246" s="3">
        <v>146323</v>
      </c>
      <c r="F246" s="3">
        <v>156817</v>
      </c>
      <c r="G246" s="3">
        <v>160666</v>
      </c>
      <c r="H246" s="3">
        <v>169141</v>
      </c>
      <c r="I246" s="3">
        <v>181297</v>
      </c>
      <c r="J246" s="3">
        <v>194775</v>
      </c>
      <c r="K246" s="3">
        <v>190739</v>
      </c>
      <c r="L246" s="3">
        <v>200199</v>
      </c>
      <c r="M246" s="3">
        <v>213902</v>
      </c>
      <c r="N246" s="3">
        <v>214576</v>
      </c>
    </row>
    <row r="247" spans="1:14" ht="23.25" x14ac:dyDescent="0.25">
      <c r="A247" s="6" t="s">
        <v>42</v>
      </c>
      <c r="B247" s="7" t="s">
        <v>2</v>
      </c>
      <c r="C247" s="6" t="s">
        <v>589</v>
      </c>
      <c r="D247" s="5" t="str">
        <f>VLOOKUP(C247,'[1]Colleges and ZIP'!$A$2:$E$956,5,FALSE)</f>
        <v>Boston-Cambridge-Quincy, MA-NH MSA</v>
      </c>
      <c r="E247" s="3">
        <v>135868</v>
      </c>
      <c r="F247" s="3">
        <v>145169</v>
      </c>
      <c r="G247" s="3">
        <v>154575</v>
      </c>
      <c r="H247" s="3">
        <v>156106</v>
      </c>
      <c r="I247" s="3">
        <v>156395</v>
      </c>
      <c r="J247" s="3">
        <v>160922</v>
      </c>
      <c r="K247" s="3">
        <v>156525</v>
      </c>
      <c r="L247" s="3">
        <v>160825</v>
      </c>
      <c r="M247" s="3">
        <v>168314</v>
      </c>
      <c r="N247" s="3">
        <v>189085</v>
      </c>
    </row>
    <row r="248" spans="1:14" ht="23.25" x14ac:dyDescent="0.25">
      <c r="A248" s="6" t="s">
        <v>42</v>
      </c>
      <c r="B248" s="7" t="s">
        <v>5</v>
      </c>
      <c r="C248" s="6" t="s">
        <v>581</v>
      </c>
      <c r="D248" s="5" t="str">
        <f>VLOOKUP(C248,'[1]Colleges and ZIP'!$A$2:$E$956,5,FALSE)</f>
        <v>Worcester, MA MSA</v>
      </c>
      <c r="E248" s="3">
        <v>157469</v>
      </c>
      <c r="F248" s="3">
        <v>178614</v>
      </c>
      <c r="G248" s="3">
        <v>204033</v>
      </c>
      <c r="H248" s="3">
        <v>232039</v>
      </c>
      <c r="I248" s="3">
        <v>262714</v>
      </c>
      <c r="J248" s="3">
        <v>256090</v>
      </c>
      <c r="K248" s="3">
        <v>245923</v>
      </c>
      <c r="L248" s="3">
        <v>241869</v>
      </c>
      <c r="M248" s="3">
        <v>250338</v>
      </c>
      <c r="N248" s="3">
        <v>253099</v>
      </c>
    </row>
    <row r="249" spans="1:14" ht="23.25" x14ac:dyDescent="0.25">
      <c r="A249" s="6" t="s">
        <v>42</v>
      </c>
      <c r="B249" s="7" t="s">
        <v>2</v>
      </c>
      <c r="C249" s="6" t="s">
        <v>562</v>
      </c>
      <c r="D249" s="5" t="str">
        <f>VLOOKUP(C249,'[1]Colleges and ZIP'!$A$2:$E$956,5,FALSE)</f>
        <v>Boston-Cambridge-Quincy, MA-NH MSA</v>
      </c>
      <c r="E249" s="3">
        <v>78220</v>
      </c>
      <c r="F249" s="3">
        <v>66315</v>
      </c>
      <c r="G249" s="3">
        <v>67174</v>
      </c>
      <c r="H249" s="3">
        <v>79949</v>
      </c>
      <c r="I249" s="3">
        <v>86783</v>
      </c>
      <c r="J249" s="3">
        <v>107862</v>
      </c>
      <c r="K249" s="3">
        <v>116088</v>
      </c>
      <c r="L249" s="3">
        <v>116245</v>
      </c>
      <c r="M249" s="3">
        <v>122915</v>
      </c>
      <c r="N249" s="3">
        <v>129040</v>
      </c>
    </row>
    <row r="250" spans="1:14" ht="23.25" x14ac:dyDescent="0.25">
      <c r="A250" s="6" t="s">
        <v>42</v>
      </c>
      <c r="B250" s="7" t="s">
        <v>5</v>
      </c>
      <c r="C250" s="6" t="s">
        <v>529</v>
      </c>
      <c r="D250" s="5" t="str">
        <f>VLOOKUP(C250,'[1]Colleges and ZIP'!$A$2:$E$956,5,FALSE)</f>
        <v>Boston-Cambridge-Quincy, MA-NH MSA</v>
      </c>
      <c r="E250" s="3">
        <v>36117</v>
      </c>
      <c r="F250" s="3">
        <v>40873</v>
      </c>
      <c r="G250" s="3">
        <v>56664</v>
      </c>
      <c r="H250" s="3">
        <v>59345</v>
      </c>
      <c r="I250" s="3">
        <v>60013</v>
      </c>
      <c r="J250" s="3">
        <v>60624</v>
      </c>
      <c r="K250" s="3">
        <v>63136</v>
      </c>
      <c r="L250" s="3">
        <v>64591</v>
      </c>
      <c r="M250" s="3">
        <v>70384</v>
      </c>
      <c r="N250" s="3">
        <v>68494</v>
      </c>
    </row>
    <row r="251" spans="1:14" ht="23.25" x14ac:dyDescent="0.25">
      <c r="A251" s="6" t="s">
        <v>42</v>
      </c>
      <c r="B251" s="7" t="s">
        <v>5</v>
      </c>
      <c r="C251" s="6" t="s">
        <v>525</v>
      </c>
      <c r="D251" s="5" t="str">
        <f>VLOOKUP(C251,'[1]Colleges and ZIP'!$A$2:$E$956,5,FALSE)</f>
        <v>Boston-Cambridge-Quincy, MA-NH MSA</v>
      </c>
      <c r="E251" s="3">
        <v>37441</v>
      </c>
      <c r="F251" s="3">
        <v>38018</v>
      </c>
      <c r="G251" s="3">
        <v>47028</v>
      </c>
      <c r="H251" s="3">
        <v>56416</v>
      </c>
      <c r="I251" s="3">
        <v>57040</v>
      </c>
      <c r="J251" s="3">
        <v>60086</v>
      </c>
      <c r="K251" s="3">
        <v>60380</v>
      </c>
      <c r="L251" s="3">
        <v>61186</v>
      </c>
      <c r="M251" s="3">
        <v>62374</v>
      </c>
      <c r="N251" s="3">
        <v>64223</v>
      </c>
    </row>
    <row r="252" spans="1:14" ht="23.25" x14ac:dyDescent="0.25">
      <c r="A252" s="6" t="s">
        <v>42</v>
      </c>
      <c r="B252" s="7" t="s">
        <v>2</v>
      </c>
      <c r="C252" s="6" t="s">
        <v>508</v>
      </c>
      <c r="D252" s="5" t="str">
        <f>VLOOKUP(C252,'[1]Colleges and ZIP'!$A$2:$E$956,5,FALSE)</f>
        <v>Boston-Cambridge-Quincy, MA-NH MSA</v>
      </c>
      <c r="E252" s="3">
        <v>58925</v>
      </c>
      <c r="F252" s="3">
        <v>51686</v>
      </c>
      <c r="G252" s="3">
        <v>65586</v>
      </c>
      <c r="H252" s="3">
        <v>71006</v>
      </c>
      <c r="I252" s="3">
        <v>74889</v>
      </c>
      <c r="J252" s="3">
        <v>74660</v>
      </c>
      <c r="K252" s="3">
        <v>76060</v>
      </c>
      <c r="L252" s="3">
        <v>74992</v>
      </c>
      <c r="M252" s="3">
        <v>74700</v>
      </c>
      <c r="N252" s="3">
        <v>73435</v>
      </c>
    </row>
    <row r="253" spans="1:14" ht="23.25" x14ac:dyDescent="0.25">
      <c r="A253" s="6" t="s">
        <v>42</v>
      </c>
      <c r="B253" s="7" t="s">
        <v>2</v>
      </c>
      <c r="C253" s="6" t="s">
        <v>478</v>
      </c>
      <c r="D253" s="5" t="str">
        <f>VLOOKUP(C253,'[1]Colleges and ZIP'!$A$2:$E$956,5,FALSE)</f>
        <v>Barnstable Town, MA MSA</v>
      </c>
      <c r="E253" s="3">
        <v>137410</v>
      </c>
      <c r="F253" s="3">
        <v>150720</v>
      </c>
      <c r="G253" s="3">
        <v>157289</v>
      </c>
      <c r="H253" s="3">
        <v>181746</v>
      </c>
      <c r="I253" s="3">
        <v>198775</v>
      </c>
      <c r="J253" s="3">
        <v>204352</v>
      </c>
      <c r="K253" s="3">
        <v>198232</v>
      </c>
      <c r="L253" s="3">
        <v>220016</v>
      </c>
      <c r="M253" s="3">
        <v>216592</v>
      </c>
      <c r="N253" s="3">
        <v>212374</v>
      </c>
    </row>
    <row r="254" spans="1:14" ht="23.25" x14ac:dyDescent="0.25">
      <c r="A254" s="6" t="s">
        <v>42</v>
      </c>
      <c r="B254" s="7" t="s">
        <v>2</v>
      </c>
      <c r="C254" s="6" t="s">
        <v>470</v>
      </c>
      <c r="D254" s="5" t="str">
        <f>VLOOKUP(C254,'[1]Colleges and ZIP'!$A$2:$E$956,5,FALSE)</f>
        <v>Worcester, MA MSA</v>
      </c>
      <c r="E254" s="3">
        <v>14308</v>
      </c>
      <c r="F254" s="3">
        <v>15887</v>
      </c>
      <c r="G254" s="3">
        <v>15645</v>
      </c>
      <c r="H254" s="3">
        <v>18613</v>
      </c>
      <c r="I254" s="3">
        <v>22137</v>
      </c>
      <c r="J254" s="3">
        <v>20232</v>
      </c>
      <c r="K254" s="3">
        <v>25298</v>
      </c>
      <c r="L254" s="3">
        <v>29929</v>
      </c>
      <c r="M254" s="3">
        <v>36130</v>
      </c>
      <c r="N254" s="3">
        <v>37822</v>
      </c>
    </row>
    <row r="255" spans="1:14" ht="23.25" x14ac:dyDescent="0.25">
      <c r="A255" s="6" t="s">
        <v>42</v>
      </c>
      <c r="B255" s="7" t="s">
        <v>2</v>
      </c>
      <c r="C255" s="6" t="s">
        <v>461</v>
      </c>
      <c r="D255" s="5" t="str">
        <f>VLOOKUP(C255,'[1]Colleges and ZIP'!$A$2:$E$956,5,FALSE)</f>
        <v>Boston-Cambridge-Quincy, MA-NH MSA</v>
      </c>
      <c r="E255" s="3">
        <v>41710</v>
      </c>
      <c r="F255" s="3">
        <v>44413</v>
      </c>
      <c r="G255" s="3">
        <v>45795</v>
      </c>
      <c r="H255" s="3">
        <v>50537</v>
      </c>
      <c r="I255" s="3">
        <v>52253</v>
      </c>
      <c r="J255" s="3">
        <v>51442</v>
      </c>
      <c r="K255" s="3">
        <v>50702</v>
      </c>
      <c r="L255" s="3">
        <v>49724</v>
      </c>
      <c r="M255" s="3">
        <v>47761</v>
      </c>
      <c r="N255" s="3">
        <v>54469</v>
      </c>
    </row>
    <row r="256" spans="1:14" ht="23.25" x14ac:dyDescent="0.25">
      <c r="A256" s="6" t="s">
        <v>42</v>
      </c>
      <c r="B256" s="7" t="s">
        <v>5</v>
      </c>
      <c r="C256" s="6" t="s">
        <v>423</v>
      </c>
      <c r="D256" s="5" t="str">
        <f>VLOOKUP(C256,'[1]Colleges and ZIP'!$A$2:$E$956,5,FALSE)</f>
        <v>Providence-New Bedford-Fall River, RI-MA MSA</v>
      </c>
      <c r="E256" s="3">
        <v>20120</v>
      </c>
      <c r="F256" s="3">
        <v>20925</v>
      </c>
      <c r="G256" s="3">
        <v>20669</v>
      </c>
      <c r="H256" s="3">
        <v>25725</v>
      </c>
      <c r="I256" s="3">
        <v>25644</v>
      </c>
      <c r="J256" s="3">
        <v>22732</v>
      </c>
      <c r="K256" s="3">
        <v>27326</v>
      </c>
      <c r="L256" s="3">
        <v>28219</v>
      </c>
      <c r="M256" s="3">
        <v>26776</v>
      </c>
      <c r="N256" s="3">
        <v>26824</v>
      </c>
    </row>
    <row r="257" spans="1:14" ht="23.25" x14ac:dyDescent="0.25">
      <c r="A257" s="6" t="s">
        <v>42</v>
      </c>
      <c r="B257" s="7" t="s">
        <v>2</v>
      </c>
      <c r="C257" s="6" t="s">
        <v>394</v>
      </c>
      <c r="D257" s="5" t="str">
        <f>VLOOKUP(C257,'[1]Colleges and ZIP'!$A$2:$E$956,5,FALSE)</f>
        <v>Boston-Cambridge-Quincy, MA-NH MSA</v>
      </c>
      <c r="E257" s="3">
        <v>8803</v>
      </c>
      <c r="F257" s="3">
        <v>8735</v>
      </c>
      <c r="G257" s="3">
        <v>8385</v>
      </c>
      <c r="H257" s="3">
        <v>8422</v>
      </c>
      <c r="I257" s="3">
        <v>7242</v>
      </c>
      <c r="J257" s="3">
        <v>8439</v>
      </c>
      <c r="K257" s="3">
        <v>9113</v>
      </c>
      <c r="L257" s="3">
        <v>10127</v>
      </c>
      <c r="M257" s="3">
        <v>9595</v>
      </c>
      <c r="N257" s="3">
        <v>11664</v>
      </c>
    </row>
    <row r="258" spans="1:14" ht="23.25" x14ac:dyDescent="0.25">
      <c r="A258" s="6" t="s">
        <v>42</v>
      </c>
      <c r="B258" s="7" t="s">
        <v>2</v>
      </c>
      <c r="C258" s="6" t="s">
        <v>331</v>
      </c>
      <c r="D258" s="5" t="str">
        <f>VLOOKUP(C258,'[1]Colleges and ZIP'!$A$2:$E$956,5,FALSE)</f>
        <v>Springfield, MA MSA</v>
      </c>
      <c r="E258" s="3">
        <v>4384</v>
      </c>
      <c r="F258" s="3">
        <v>5906</v>
      </c>
      <c r="G258" s="3">
        <v>4984</v>
      </c>
      <c r="H258" s="3">
        <v>3628</v>
      </c>
      <c r="I258" s="3">
        <v>4623</v>
      </c>
      <c r="J258" s="3">
        <v>5448</v>
      </c>
      <c r="K258" s="3">
        <v>6275</v>
      </c>
      <c r="L258" s="3">
        <v>4308</v>
      </c>
      <c r="M258" s="3">
        <v>4412</v>
      </c>
      <c r="N258" s="3">
        <v>4260</v>
      </c>
    </row>
    <row r="259" spans="1:14" ht="23.25" x14ac:dyDescent="0.25">
      <c r="A259" s="6" t="s">
        <v>42</v>
      </c>
      <c r="B259" s="7" t="s">
        <v>2</v>
      </c>
      <c r="C259" s="6" t="s">
        <v>322</v>
      </c>
      <c r="D259" s="5" t="str">
        <f>VLOOKUP(C259,'[1]Colleges and ZIP'!$A$2:$E$956,5,FALSE)</f>
        <v>Worcester, MA MSA</v>
      </c>
      <c r="E259" s="3">
        <v>6640</v>
      </c>
      <c r="F259" s="3">
        <v>7049</v>
      </c>
      <c r="G259" s="3">
        <v>8223</v>
      </c>
      <c r="H259" s="3">
        <v>7111</v>
      </c>
      <c r="I259" s="3">
        <v>6861</v>
      </c>
      <c r="J259" s="3">
        <v>7260</v>
      </c>
      <c r="K259" s="3">
        <v>5693</v>
      </c>
      <c r="L259" s="3">
        <v>6168</v>
      </c>
      <c r="M259" s="3">
        <v>7050</v>
      </c>
      <c r="N259" s="3">
        <v>6970</v>
      </c>
    </row>
    <row r="260" spans="1:14" ht="23.25" x14ac:dyDescent="0.25">
      <c r="A260" s="6" t="s">
        <v>42</v>
      </c>
      <c r="B260" s="7" t="s">
        <v>2</v>
      </c>
      <c r="C260" s="6" t="s">
        <v>286</v>
      </c>
      <c r="D260" s="5" t="str">
        <f>VLOOKUP(C260,'[1]Colleges and ZIP'!$A$2:$E$956,5,FALSE)</f>
        <v>Springfield, MA MSA</v>
      </c>
      <c r="E260" s="3">
        <v>4401</v>
      </c>
      <c r="F260" s="3">
        <v>4865</v>
      </c>
      <c r="G260" s="3">
        <v>5152</v>
      </c>
      <c r="H260" s="3">
        <v>4613</v>
      </c>
      <c r="I260" s="3">
        <v>4529</v>
      </c>
      <c r="J260" s="3">
        <v>4246</v>
      </c>
      <c r="K260" s="3">
        <v>4234</v>
      </c>
      <c r="L260" s="3">
        <v>4283</v>
      </c>
      <c r="M260" s="3">
        <v>5268</v>
      </c>
      <c r="N260" s="3">
        <v>4466</v>
      </c>
    </row>
    <row r="261" spans="1:14" ht="23.25" x14ac:dyDescent="0.25">
      <c r="A261" s="6" t="s">
        <v>42</v>
      </c>
      <c r="B261" s="7" t="s">
        <v>2</v>
      </c>
      <c r="C261" s="6" t="s">
        <v>262</v>
      </c>
      <c r="D261" s="5" t="str">
        <f>VLOOKUP(C261,'[1]Colleges and ZIP'!$A$2:$E$956,5,FALSE)</f>
        <v>Springfield, MA MSA</v>
      </c>
      <c r="E261" s="3">
        <v>3570</v>
      </c>
      <c r="F261" s="3">
        <v>3522</v>
      </c>
      <c r="G261" s="3">
        <v>2972</v>
      </c>
      <c r="H261" s="3">
        <v>2788</v>
      </c>
      <c r="I261" s="3">
        <v>3317</v>
      </c>
      <c r="J261" s="3">
        <v>3323</v>
      </c>
      <c r="K261" s="3">
        <v>3118</v>
      </c>
      <c r="L261" s="3">
        <v>3871</v>
      </c>
      <c r="M261" s="3">
        <v>3826</v>
      </c>
      <c r="N261" s="3">
        <v>3999</v>
      </c>
    </row>
    <row r="262" spans="1:14" ht="23.25" x14ac:dyDescent="0.25">
      <c r="A262" s="6" t="s">
        <v>42</v>
      </c>
      <c r="B262" s="7" t="s">
        <v>2</v>
      </c>
      <c r="C262" s="6" t="s">
        <v>225</v>
      </c>
      <c r="D262" s="5" t="str">
        <f>VLOOKUP(C262,'[1]Colleges and ZIP'!$A$2:$E$956,5,FALSE)</f>
        <v>Boston-Cambridge-Quincy, MA-NH MSA</v>
      </c>
      <c r="E262" s="4" t="s">
        <v>0</v>
      </c>
      <c r="F262" s="4" t="s">
        <v>0</v>
      </c>
      <c r="G262" s="4" t="s">
        <v>0</v>
      </c>
      <c r="H262" s="4" t="s">
        <v>0</v>
      </c>
      <c r="I262" s="3">
        <v>1624</v>
      </c>
      <c r="J262" s="3">
        <v>1303</v>
      </c>
      <c r="K262" s="3">
        <v>1551</v>
      </c>
      <c r="L262" s="3">
        <v>1534</v>
      </c>
      <c r="M262" s="3">
        <v>1305</v>
      </c>
      <c r="N262" s="3">
        <v>1375</v>
      </c>
    </row>
    <row r="263" spans="1:14" ht="23.25" x14ac:dyDescent="0.25">
      <c r="A263" s="6" t="s">
        <v>42</v>
      </c>
      <c r="B263" s="7" t="s">
        <v>2</v>
      </c>
      <c r="C263" s="6" t="s">
        <v>213</v>
      </c>
      <c r="D263" s="5" t="str">
        <f>VLOOKUP(C263,'[1]Colleges and ZIP'!$A$2:$E$956,5,FALSE)</f>
        <v>Pittsfield, MA MSA</v>
      </c>
      <c r="E263" s="3">
        <v>3983</v>
      </c>
      <c r="F263" s="3">
        <v>4084</v>
      </c>
      <c r="G263" s="3">
        <v>4907</v>
      </c>
      <c r="H263" s="3">
        <v>4691</v>
      </c>
      <c r="I263" s="3">
        <v>4513</v>
      </c>
      <c r="J263" s="3">
        <v>4518</v>
      </c>
      <c r="K263" s="3">
        <v>3857</v>
      </c>
      <c r="L263" s="3">
        <v>4440</v>
      </c>
      <c r="M263" s="3">
        <v>5679</v>
      </c>
      <c r="N263" s="3">
        <v>5747</v>
      </c>
    </row>
    <row r="264" spans="1:14" ht="23.25" x14ac:dyDescent="0.25">
      <c r="A264" s="6" t="s">
        <v>42</v>
      </c>
      <c r="B264" s="7" t="s">
        <v>2</v>
      </c>
      <c r="C264" s="6" t="s">
        <v>189</v>
      </c>
      <c r="D264" s="5" t="str">
        <f>VLOOKUP(C264,'[1]Colleges and ZIP'!$A$2:$E$956,5,FALSE)</f>
        <v>Boston-Cambridge-Quincy, MA-NH MSA</v>
      </c>
      <c r="E264" s="4" t="s">
        <v>0</v>
      </c>
      <c r="F264" s="4" t="s">
        <v>0</v>
      </c>
      <c r="G264" s="4" t="s">
        <v>0</v>
      </c>
      <c r="H264" s="4" t="s">
        <v>0</v>
      </c>
      <c r="I264" s="4" t="s">
        <v>0</v>
      </c>
      <c r="J264" s="4" t="s">
        <v>0</v>
      </c>
      <c r="K264" s="4" t="s">
        <v>0</v>
      </c>
      <c r="L264" s="4" t="s">
        <v>0</v>
      </c>
      <c r="M264" s="3">
        <v>1291</v>
      </c>
      <c r="N264" s="3">
        <v>1114</v>
      </c>
    </row>
    <row r="265" spans="1:14" ht="23.25" x14ac:dyDescent="0.25">
      <c r="A265" s="6" t="s">
        <v>42</v>
      </c>
      <c r="B265" s="7" t="s">
        <v>2</v>
      </c>
      <c r="C265" s="6" t="s">
        <v>158</v>
      </c>
      <c r="D265" s="5" t="str">
        <f>VLOOKUP(C265,'[1]Colleges and ZIP'!$A$2:$E$956,5,FALSE)</f>
        <v>Springfield, MA MSA</v>
      </c>
      <c r="E265" s="4" t="s">
        <v>0</v>
      </c>
      <c r="F265" s="4" t="s">
        <v>0</v>
      </c>
      <c r="G265" s="4" t="s">
        <v>0</v>
      </c>
      <c r="H265" s="4" t="s">
        <v>0</v>
      </c>
      <c r="I265" s="3">
        <v>1111</v>
      </c>
      <c r="J265" s="3">
        <v>483</v>
      </c>
      <c r="K265" s="4" t="s">
        <v>0</v>
      </c>
      <c r="L265" s="4" t="s">
        <v>0</v>
      </c>
      <c r="M265" s="4" t="s">
        <v>0</v>
      </c>
      <c r="N265" s="3">
        <v>1291</v>
      </c>
    </row>
    <row r="266" spans="1:14" ht="23.25" x14ac:dyDescent="0.25">
      <c r="A266" s="6" t="s">
        <v>42</v>
      </c>
      <c r="B266" s="7" t="s">
        <v>5</v>
      </c>
      <c r="C266" s="6" t="s">
        <v>145</v>
      </c>
      <c r="D266" s="5" t="str">
        <f>VLOOKUP(C266,'[1]Colleges and ZIP'!$A$2:$E$956,5,FALSE)</f>
        <v>Boston-Cambridge-Quincy, MA-NH MSA</v>
      </c>
      <c r="E266" s="4" t="s">
        <v>0</v>
      </c>
      <c r="F266" s="4" t="s">
        <v>0</v>
      </c>
      <c r="G266" s="4" t="s">
        <v>0</v>
      </c>
      <c r="H266" s="4" t="s">
        <v>0</v>
      </c>
      <c r="I266" s="4" t="s">
        <v>0</v>
      </c>
      <c r="J266" s="3">
        <v>3173</v>
      </c>
      <c r="K266" s="3">
        <v>3617</v>
      </c>
      <c r="L266" s="3">
        <v>5875</v>
      </c>
      <c r="M266" s="3">
        <v>5056</v>
      </c>
      <c r="N266" s="3">
        <v>5219</v>
      </c>
    </row>
    <row r="267" spans="1:14" ht="23.25" x14ac:dyDescent="0.25">
      <c r="A267" s="6" t="s">
        <v>42</v>
      </c>
      <c r="B267" s="7" t="s">
        <v>2</v>
      </c>
      <c r="C267" s="6" t="s">
        <v>127</v>
      </c>
      <c r="D267" s="5" t="str">
        <f>VLOOKUP(C267,'[1]Colleges and ZIP'!$A$2:$E$956,5,FALSE)</f>
        <v>Boston-Cambridge-Quincy, MA-NH MSA</v>
      </c>
      <c r="E267" s="4" t="s">
        <v>0</v>
      </c>
      <c r="F267" s="4" t="s">
        <v>0</v>
      </c>
      <c r="G267" s="4" t="s">
        <v>0</v>
      </c>
      <c r="H267" s="4" t="s">
        <v>0</v>
      </c>
      <c r="I267" s="3">
        <v>1016</v>
      </c>
      <c r="J267" s="3">
        <v>1777</v>
      </c>
      <c r="K267" s="3">
        <v>1157</v>
      </c>
      <c r="L267" s="3">
        <v>1561</v>
      </c>
      <c r="M267" s="3">
        <v>2136</v>
      </c>
      <c r="N267" s="3">
        <v>1762</v>
      </c>
    </row>
    <row r="268" spans="1:14" ht="23.25" x14ac:dyDescent="0.25">
      <c r="A268" s="16" t="s">
        <v>42</v>
      </c>
      <c r="B268" s="17" t="s">
        <v>2</v>
      </c>
      <c r="C268" s="16" t="s">
        <v>107</v>
      </c>
      <c r="D268" s="15" t="str">
        <f>VLOOKUP(C268,'[1]Colleges and ZIP'!$A$2:$E$956,5,FALSE)</f>
        <v>Boston-Cambridge-Quincy, MA-NH MSA</v>
      </c>
      <c r="E268" s="14" t="s">
        <v>0</v>
      </c>
      <c r="F268" s="14" t="s">
        <v>0</v>
      </c>
      <c r="G268" s="14" t="s">
        <v>0</v>
      </c>
      <c r="H268" s="14" t="s">
        <v>0</v>
      </c>
      <c r="I268" s="13">
        <v>696</v>
      </c>
      <c r="J268" s="14" t="s">
        <v>0</v>
      </c>
      <c r="K268" s="14" t="s">
        <v>0</v>
      </c>
      <c r="L268" s="14" t="s">
        <v>0</v>
      </c>
      <c r="M268" s="14" t="s">
        <v>0</v>
      </c>
      <c r="N268" s="13">
        <v>2108</v>
      </c>
    </row>
    <row r="269" spans="1:14" ht="23.25" x14ac:dyDescent="0.25">
      <c r="A269" s="6" t="s">
        <v>42</v>
      </c>
      <c r="B269" s="7" t="s">
        <v>2</v>
      </c>
      <c r="C269" s="6" t="s">
        <v>91</v>
      </c>
      <c r="D269" s="5" t="str">
        <f>VLOOKUP(C269,'[1]Colleges and ZIP'!$A$2:$E$956,5,FALSE)</f>
        <v>Boston-Cambridge-Quincy, MA-NH MSA</v>
      </c>
      <c r="E269" s="4" t="s">
        <v>0</v>
      </c>
      <c r="F269" s="4" t="s">
        <v>0</v>
      </c>
      <c r="G269" s="4" t="s">
        <v>0</v>
      </c>
      <c r="H269" s="4" t="s">
        <v>0</v>
      </c>
      <c r="I269" s="3">
        <v>607</v>
      </c>
      <c r="J269" s="4" t="s">
        <v>0</v>
      </c>
      <c r="K269" s="4" t="s">
        <v>0</v>
      </c>
      <c r="L269" s="4" t="s">
        <v>0</v>
      </c>
      <c r="M269" s="3">
        <v>3931</v>
      </c>
      <c r="N269" s="3">
        <v>2548</v>
      </c>
    </row>
    <row r="270" spans="1:14" ht="23.25" x14ac:dyDescent="0.25">
      <c r="A270" s="6" t="s">
        <v>42</v>
      </c>
      <c r="B270" s="7" t="s">
        <v>2</v>
      </c>
      <c r="C270" s="6" t="s">
        <v>74</v>
      </c>
      <c r="D270" s="5" t="str">
        <f>VLOOKUP(C270,'[1]Colleges and ZIP'!$A$2:$E$956,5,FALSE)</f>
        <v>Boston-Cambridge-Quincy, MA-NH MSA</v>
      </c>
      <c r="E270" s="4" t="s">
        <v>0</v>
      </c>
      <c r="F270" s="4" t="s">
        <v>0</v>
      </c>
      <c r="G270" s="4" t="s">
        <v>0</v>
      </c>
      <c r="H270" s="4" t="s">
        <v>0</v>
      </c>
      <c r="I270" s="4" t="s">
        <v>0</v>
      </c>
      <c r="J270" s="4" t="s">
        <v>0</v>
      </c>
      <c r="K270" s="4" t="s">
        <v>0</v>
      </c>
      <c r="L270" s="4" t="s">
        <v>0</v>
      </c>
      <c r="M270" s="4" t="s">
        <v>0</v>
      </c>
      <c r="N270" s="3">
        <v>1000</v>
      </c>
    </row>
    <row r="271" spans="1:14" ht="23.25" x14ac:dyDescent="0.25">
      <c r="A271" s="6" t="s">
        <v>42</v>
      </c>
      <c r="B271" s="7" t="s">
        <v>2</v>
      </c>
      <c r="C271" s="6" t="s">
        <v>41</v>
      </c>
      <c r="D271" s="5" t="str">
        <f>VLOOKUP(C271,'[1]Colleges and ZIP'!$A$2:$E$956,5,FALSE)</f>
        <v>Boston-Cambridge-Quincy, MA-NH MSA</v>
      </c>
      <c r="E271" s="3">
        <v>1356</v>
      </c>
      <c r="F271" s="3">
        <v>1604</v>
      </c>
      <c r="G271" s="3">
        <v>1596</v>
      </c>
      <c r="H271" s="3">
        <v>1457</v>
      </c>
      <c r="I271" s="3">
        <v>1751</v>
      </c>
      <c r="J271" s="3">
        <v>2237</v>
      </c>
      <c r="K271" s="3">
        <v>2172</v>
      </c>
      <c r="L271" s="3">
        <v>1234</v>
      </c>
      <c r="M271" s="3">
        <v>1077</v>
      </c>
      <c r="N271" s="3">
        <v>980</v>
      </c>
    </row>
    <row r="272" spans="1:14" x14ac:dyDescent="0.25">
      <c r="A272" s="6" t="s">
        <v>184</v>
      </c>
      <c r="B272" s="7" t="s">
        <v>5</v>
      </c>
      <c r="C272" s="41" t="s">
        <v>682</v>
      </c>
      <c r="D272" s="5" t="str">
        <f>VLOOKUP(C272,'[1]Colleges and ZIP'!$A$2:$E$956,5,FALSE)</f>
        <v>Ann Arbor, MI MSA</v>
      </c>
      <c r="E272" s="4" t="s">
        <v>46</v>
      </c>
      <c r="F272" s="4" t="s">
        <v>46</v>
      </c>
      <c r="G272" s="4" t="s">
        <v>46</v>
      </c>
      <c r="H272" s="3">
        <v>1184445</v>
      </c>
      <c r="I272" s="3">
        <v>1279123</v>
      </c>
      <c r="J272" s="3">
        <v>1322711</v>
      </c>
      <c r="K272" s="3">
        <v>1375117</v>
      </c>
      <c r="L272" s="3">
        <v>1349262</v>
      </c>
      <c r="M272" s="3">
        <v>1369278</v>
      </c>
      <c r="N272" s="3">
        <v>1436448</v>
      </c>
    </row>
    <row r="273" spans="1:14" x14ac:dyDescent="0.25">
      <c r="A273" s="6" t="s">
        <v>184</v>
      </c>
      <c r="B273" s="7" t="s">
        <v>5</v>
      </c>
      <c r="C273" s="6" t="s">
        <v>644</v>
      </c>
      <c r="D273" s="5" t="str">
        <f>VLOOKUP(C273,'[1]Colleges and ZIP'!$A$2:$E$956,5,FALSE)</f>
        <v>Lansing-East Lansing, MI MSA</v>
      </c>
      <c r="E273" s="3">
        <v>395611</v>
      </c>
      <c r="F273" s="3">
        <v>392242</v>
      </c>
      <c r="G273" s="3">
        <v>405961</v>
      </c>
      <c r="H273" s="3">
        <v>431373</v>
      </c>
      <c r="I273" s="3">
        <v>454248</v>
      </c>
      <c r="J273" s="3">
        <v>507061</v>
      </c>
      <c r="K273" s="3">
        <v>515707</v>
      </c>
      <c r="L273" s="3">
        <v>526906</v>
      </c>
      <c r="M273" s="3">
        <v>558248</v>
      </c>
      <c r="N273" s="3">
        <v>613369</v>
      </c>
    </row>
    <row r="274" spans="1:14" x14ac:dyDescent="0.25">
      <c r="A274" s="6" t="s">
        <v>184</v>
      </c>
      <c r="B274" s="7" t="s">
        <v>5</v>
      </c>
      <c r="C274" s="6" t="s">
        <v>606</v>
      </c>
      <c r="D274" s="5" t="str">
        <f>VLOOKUP(C274,'[1]Colleges and ZIP'!$A$2:$E$956,5,FALSE)</f>
        <v>Detroit-Warren-Livonia, MI MSA</v>
      </c>
      <c r="E274" s="3">
        <v>238738</v>
      </c>
      <c r="F274" s="3">
        <v>253604</v>
      </c>
      <c r="G274" s="3">
        <v>257207</v>
      </c>
      <c r="H274" s="3">
        <v>254492</v>
      </c>
      <c r="I274" s="3">
        <v>259895</v>
      </c>
      <c r="J274" s="3">
        <v>227070</v>
      </c>
      <c r="K274" s="3">
        <v>224331</v>
      </c>
      <c r="L274" s="3">
        <v>218435</v>
      </c>
      <c r="M274" s="3">
        <v>213878</v>
      </c>
      <c r="N274" s="3">
        <v>221537</v>
      </c>
    </row>
    <row r="275" spans="1:14" x14ac:dyDescent="0.25">
      <c r="A275" s="12" t="s">
        <v>184</v>
      </c>
      <c r="B275" s="11" t="s">
        <v>5</v>
      </c>
      <c r="C275" s="12" t="s">
        <v>548</v>
      </c>
      <c r="D275" s="10" t="str">
        <f>VLOOKUP(C275,'[1]Colleges and ZIP'!$A$2:$E$956,5,FALSE)</f>
        <v>MI NONMETROPOLITAN AREA</v>
      </c>
      <c r="E275" s="8">
        <v>56640</v>
      </c>
      <c r="F275" s="8">
        <v>60356</v>
      </c>
      <c r="G275" s="8">
        <v>60395</v>
      </c>
      <c r="H275" s="8">
        <v>63471</v>
      </c>
      <c r="I275" s="8">
        <v>70089</v>
      </c>
      <c r="J275" s="8">
        <v>71989</v>
      </c>
      <c r="K275" s="8">
        <v>70689</v>
      </c>
      <c r="L275" s="8">
        <v>68526</v>
      </c>
      <c r="M275" s="8">
        <v>69607</v>
      </c>
      <c r="N275" s="8">
        <v>72536</v>
      </c>
    </row>
    <row r="276" spans="1:14" x14ac:dyDescent="0.25">
      <c r="A276" s="12" t="s">
        <v>184</v>
      </c>
      <c r="B276" s="11" t="s">
        <v>5</v>
      </c>
      <c r="C276" s="12" t="s">
        <v>467</v>
      </c>
      <c r="D276" s="10" t="str">
        <f>VLOOKUP(C276,'[1]Colleges and ZIP'!$A$2:$E$956,5,FALSE)</f>
        <v>MI NONMETROPOLITAN AREA</v>
      </c>
      <c r="E276" s="8">
        <v>5082</v>
      </c>
      <c r="F276" s="8">
        <v>4928</v>
      </c>
      <c r="G276" s="8">
        <v>5758</v>
      </c>
      <c r="H276" s="8">
        <v>7483</v>
      </c>
      <c r="I276" s="8">
        <v>8671</v>
      </c>
      <c r="J276" s="8">
        <v>10907</v>
      </c>
      <c r="K276" s="8">
        <v>12879</v>
      </c>
      <c r="L276" s="8">
        <v>15015</v>
      </c>
      <c r="M276" s="8">
        <v>12880</v>
      </c>
      <c r="N276" s="8">
        <v>14166</v>
      </c>
    </row>
    <row r="277" spans="1:14" ht="23.25" x14ac:dyDescent="0.25">
      <c r="A277" s="6" t="s">
        <v>184</v>
      </c>
      <c r="B277" s="7" t="s">
        <v>5</v>
      </c>
      <c r="C277" s="6" t="s">
        <v>447</v>
      </c>
      <c r="D277" s="5" t="str">
        <f>VLOOKUP(C277,'[1]Colleges and ZIP'!$A$2:$E$956,5,FALSE)</f>
        <v>Kalamazoo-Portage, MI MSA</v>
      </c>
      <c r="E277" s="3">
        <v>25779</v>
      </c>
      <c r="F277" s="3">
        <v>26649</v>
      </c>
      <c r="G277" s="3">
        <v>22579</v>
      </c>
      <c r="H277" s="3">
        <v>26391</v>
      </c>
      <c r="I277" s="3">
        <v>25051</v>
      </c>
      <c r="J277" s="3">
        <v>21073</v>
      </c>
      <c r="K277" s="3">
        <v>18979</v>
      </c>
      <c r="L277" s="3">
        <v>18942</v>
      </c>
      <c r="M277" s="3">
        <v>19679</v>
      </c>
      <c r="N277" s="3">
        <v>18927</v>
      </c>
    </row>
    <row r="278" spans="1:14" x14ac:dyDescent="0.25">
      <c r="A278" s="6" t="s">
        <v>184</v>
      </c>
      <c r="B278" s="7" t="s">
        <v>5</v>
      </c>
      <c r="C278" s="6" t="s">
        <v>410</v>
      </c>
      <c r="D278" s="5" t="str">
        <f>VLOOKUP(C278,'[1]Colleges and ZIP'!$A$2:$E$956,5,FALSE)</f>
        <v>Detroit-Warren-Livonia, MI MSA</v>
      </c>
      <c r="E278" s="3">
        <v>9038</v>
      </c>
      <c r="F278" s="3">
        <v>9812</v>
      </c>
      <c r="G278" s="3">
        <v>11275</v>
      </c>
      <c r="H278" s="3">
        <v>12856</v>
      </c>
      <c r="I278" s="3">
        <v>15868</v>
      </c>
      <c r="J278" s="3">
        <v>18194</v>
      </c>
      <c r="K278" s="3">
        <v>16767</v>
      </c>
      <c r="L278" s="3">
        <v>15196</v>
      </c>
      <c r="M278" s="3">
        <v>17108</v>
      </c>
      <c r="N278" s="3">
        <v>16001</v>
      </c>
    </row>
    <row r="279" spans="1:14" x14ac:dyDescent="0.25">
      <c r="A279" s="6" t="s">
        <v>184</v>
      </c>
      <c r="B279" s="7" t="s">
        <v>5</v>
      </c>
      <c r="C279" s="6" t="s">
        <v>375</v>
      </c>
      <c r="D279" s="5" t="str">
        <f>VLOOKUP(C279,'[1]Colleges and ZIP'!$A$2:$E$956,5,FALSE)</f>
        <v>Holland-Grand Haven, MI MSA</v>
      </c>
      <c r="E279" s="3">
        <v>4938</v>
      </c>
      <c r="F279" s="3">
        <v>6301</v>
      </c>
      <c r="G279" s="3">
        <v>3925</v>
      </c>
      <c r="H279" s="3">
        <v>5044</v>
      </c>
      <c r="I279" s="3">
        <v>6429</v>
      </c>
      <c r="J279" s="3">
        <v>7814</v>
      </c>
      <c r="K279" s="3">
        <v>9202</v>
      </c>
      <c r="L279" s="3">
        <v>8198</v>
      </c>
      <c r="M279" s="3">
        <v>7453</v>
      </c>
      <c r="N279" s="3">
        <v>6764</v>
      </c>
    </row>
    <row r="280" spans="1:14" x14ac:dyDescent="0.25">
      <c r="A280" s="6" t="s">
        <v>184</v>
      </c>
      <c r="B280" s="7" t="s">
        <v>5</v>
      </c>
      <c r="C280" s="6" t="s">
        <v>374</v>
      </c>
      <c r="D280" s="5" t="str">
        <f>VLOOKUP(C280,'[1]Colleges and ZIP'!$A$2:$E$956,5,FALSE)</f>
        <v>Detroit-Warren-Livonia, MI MSA</v>
      </c>
      <c r="E280" s="4" t="s">
        <v>46</v>
      </c>
      <c r="F280" s="4" t="s">
        <v>46</v>
      </c>
      <c r="G280" s="4" t="s">
        <v>46</v>
      </c>
      <c r="H280" s="3">
        <v>6779</v>
      </c>
      <c r="I280" s="3">
        <v>7554</v>
      </c>
      <c r="J280" s="3">
        <v>6015</v>
      </c>
      <c r="K280" s="3">
        <v>6846</v>
      </c>
      <c r="L280" s="3">
        <v>8176</v>
      </c>
      <c r="M280" s="3">
        <v>7802</v>
      </c>
      <c r="N280" s="3">
        <v>7904</v>
      </c>
    </row>
    <row r="281" spans="1:14" x14ac:dyDescent="0.25">
      <c r="A281" s="6" t="s">
        <v>184</v>
      </c>
      <c r="B281" s="7" t="s">
        <v>2</v>
      </c>
      <c r="C281" s="6" t="s">
        <v>335</v>
      </c>
      <c r="D281" s="5" t="str">
        <f>VLOOKUP(C281,'[1]Colleges and ZIP'!$A$2:$E$956,5,FALSE)</f>
        <v>Grand Rapids-Wyoming, MI MSA</v>
      </c>
      <c r="E281" s="4" t="s">
        <v>0</v>
      </c>
      <c r="F281" s="4" t="s">
        <v>0</v>
      </c>
      <c r="G281" s="4" t="s">
        <v>0</v>
      </c>
      <c r="H281" s="4" t="s">
        <v>0</v>
      </c>
      <c r="I281" s="4" t="s">
        <v>0</v>
      </c>
      <c r="J281" s="4" t="s">
        <v>0</v>
      </c>
      <c r="K281" s="4" t="s">
        <v>0</v>
      </c>
      <c r="L281" s="4" t="s">
        <v>0</v>
      </c>
      <c r="M281" s="3">
        <v>40502</v>
      </c>
      <c r="N281" s="3">
        <v>40040</v>
      </c>
    </row>
    <row r="282" spans="1:14" x14ac:dyDescent="0.25">
      <c r="A282" s="6" t="s">
        <v>184</v>
      </c>
      <c r="B282" s="7" t="s">
        <v>2</v>
      </c>
      <c r="C282" s="6" t="s">
        <v>305</v>
      </c>
      <c r="D282" s="5" t="str">
        <f>VLOOKUP(C282,'[1]Colleges and ZIP'!$A$2:$E$956,5,FALSE)</f>
        <v>Holland-Grand Haven, MI MSA</v>
      </c>
      <c r="E282" s="3">
        <v>2603</v>
      </c>
      <c r="F282" s="3">
        <v>2605</v>
      </c>
      <c r="G282" s="3">
        <v>2321</v>
      </c>
      <c r="H282" s="3">
        <v>3596</v>
      </c>
      <c r="I282" s="3">
        <v>4185</v>
      </c>
      <c r="J282" s="3">
        <v>3376</v>
      </c>
      <c r="K282" s="3">
        <v>3559</v>
      </c>
      <c r="L282" s="3">
        <v>3016</v>
      </c>
      <c r="M282" s="3">
        <v>2932</v>
      </c>
      <c r="N282" s="3">
        <v>2811</v>
      </c>
    </row>
    <row r="283" spans="1:14" x14ac:dyDescent="0.25">
      <c r="A283" s="6" t="s">
        <v>184</v>
      </c>
      <c r="B283" s="7" t="s">
        <v>2</v>
      </c>
      <c r="C283" s="6" t="s">
        <v>285</v>
      </c>
      <c r="D283" s="5" t="str">
        <f>VLOOKUP(C283,'[1]Colleges and ZIP'!$A$2:$E$956,5,FALSE)</f>
        <v>Grand Rapids-Wyoming, MI MSA</v>
      </c>
      <c r="E283" s="3">
        <v>2917</v>
      </c>
      <c r="F283" s="3">
        <v>4267</v>
      </c>
      <c r="G283" s="3">
        <v>4160</v>
      </c>
      <c r="H283" s="3">
        <v>5010</v>
      </c>
      <c r="I283" s="3">
        <v>3113</v>
      </c>
      <c r="J283" s="3">
        <v>3252</v>
      </c>
      <c r="K283" s="3">
        <v>3466</v>
      </c>
      <c r="L283" s="3">
        <v>3051</v>
      </c>
      <c r="M283" s="3">
        <v>2430</v>
      </c>
      <c r="N283" s="3">
        <v>1809</v>
      </c>
    </row>
    <row r="284" spans="1:14" x14ac:dyDescent="0.25">
      <c r="A284" s="6" t="s">
        <v>184</v>
      </c>
      <c r="B284" s="7" t="s">
        <v>5</v>
      </c>
      <c r="C284" s="6" t="s">
        <v>283</v>
      </c>
      <c r="D284" s="5" t="str">
        <f>VLOOKUP(C284,'[1]Colleges and ZIP'!$A$2:$E$956,5,FALSE)</f>
        <v>Ann Arbor, MI MSA</v>
      </c>
      <c r="E284" s="3">
        <v>5547</v>
      </c>
      <c r="F284" s="3">
        <v>6100</v>
      </c>
      <c r="G284" s="3">
        <v>8118</v>
      </c>
      <c r="H284" s="3">
        <v>14133</v>
      </c>
      <c r="I284" s="3">
        <v>11643</v>
      </c>
      <c r="J284" s="3">
        <v>12437</v>
      </c>
      <c r="K284" s="3">
        <v>3128</v>
      </c>
      <c r="L284" s="3">
        <v>1428</v>
      </c>
      <c r="M284" s="3">
        <v>1761</v>
      </c>
      <c r="N284" s="3">
        <v>3815</v>
      </c>
    </row>
    <row r="285" spans="1:14" x14ac:dyDescent="0.25">
      <c r="A285" s="6" t="s">
        <v>184</v>
      </c>
      <c r="B285" s="7" t="s">
        <v>2</v>
      </c>
      <c r="C285" s="6" t="s">
        <v>249</v>
      </c>
      <c r="D285" s="5" t="str">
        <f>VLOOKUP(C285,'[1]Colleges and ZIP'!$A$2:$E$956,5,FALSE)</f>
        <v>Flint, MI MSA</v>
      </c>
      <c r="E285" s="3">
        <v>2209</v>
      </c>
      <c r="F285" s="3">
        <v>3689</v>
      </c>
      <c r="G285" s="3">
        <v>4454</v>
      </c>
      <c r="H285" s="3">
        <v>6880</v>
      </c>
      <c r="I285" s="3">
        <v>5087</v>
      </c>
      <c r="J285" s="3">
        <v>4059</v>
      </c>
      <c r="K285" s="3">
        <v>3449</v>
      </c>
      <c r="L285" s="3">
        <v>3517</v>
      </c>
      <c r="M285" s="3">
        <v>3673</v>
      </c>
      <c r="N285" s="3">
        <v>3463</v>
      </c>
    </row>
    <row r="286" spans="1:14" x14ac:dyDescent="0.25">
      <c r="A286" s="6" t="s">
        <v>184</v>
      </c>
      <c r="B286" s="7" t="s">
        <v>5</v>
      </c>
      <c r="C286" s="6" t="s">
        <v>246</v>
      </c>
      <c r="D286" s="5" t="str">
        <f>VLOOKUP(C286,'[1]Colleges and ZIP'!$A$2:$E$956,5,FALSE)</f>
        <v>Bay City, MI MSA</v>
      </c>
      <c r="E286" s="3">
        <v>904</v>
      </c>
      <c r="F286" s="3">
        <v>623</v>
      </c>
      <c r="G286" s="3">
        <v>823</v>
      </c>
      <c r="H286" s="3">
        <v>873</v>
      </c>
      <c r="I286" s="3">
        <v>1249</v>
      </c>
      <c r="J286" s="3">
        <v>1094</v>
      </c>
      <c r="K286" s="3">
        <v>939</v>
      </c>
      <c r="L286" s="4" t="s">
        <v>0</v>
      </c>
      <c r="M286" s="3">
        <v>1220</v>
      </c>
      <c r="N286" s="3">
        <v>1190</v>
      </c>
    </row>
    <row r="287" spans="1:14" x14ac:dyDescent="0.25">
      <c r="A287" s="12" t="s">
        <v>184</v>
      </c>
      <c r="B287" s="11" t="s">
        <v>5</v>
      </c>
      <c r="C287" s="12" t="s">
        <v>205</v>
      </c>
      <c r="D287" s="10" t="str">
        <f>VLOOKUP(C287,'[1]Colleges and ZIP'!$A$2:$E$956,5,FALSE)</f>
        <v>MI NONMETROPOLITAN AREA</v>
      </c>
      <c r="E287" s="9" t="s">
        <v>0</v>
      </c>
      <c r="F287" s="9" t="s">
        <v>0</v>
      </c>
      <c r="G287" s="9" t="s">
        <v>0</v>
      </c>
      <c r="H287" s="9" t="s">
        <v>0</v>
      </c>
      <c r="I287" s="8">
        <v>752</v>
      </c>
      <c r="J287" s="9" t="s">
        <v>0</v>
      </c>
      <c r="K287" s="9" t="s">
        <v>0</v>
      </c>
      <c r="L287" s="9" t="s">
        <v>0</v>
      </c>
      <c r="M287" s="8">
        <v>1170</v>
      </c>
      <c r="N287" s="8">
        <v>1039</v>
      </c>
    </row>
    <row r="288" spans="1:14" x14ac:dyDescent="0.25">
      <c r="A288" s="6" t="s">
        <v>184</v>
      </c>
      <c r="B288" s="7" t="s">
        <v>2</v>
      </c>
      <c r="C288" s="6" t="s">
        <v>198</v>
      </c>
      <c r="D288" s="5" t="str">
        <f>VLOOKUP(C288,'[1]Colleges and ZIP'!$A$2:$E$956,5,FALSE)</f>
        <v>Detroit-Warren-Livonia, MI MSA</v>
      </c>
      <c r="E288" s="3">
        <v>2337</v>
      </c>
      <c r="F288" s="3">
        <v>1905</v>
      </c>
      <c r="G288" s="3">
        <v>2146</v>
      </c>
      <c r="H288" s="3">
        <v>3952</v>
      </c>
      <c r="I288" s="3">
        <v>3348</v>
      </c>
      <c r="J288" s="3">
        <v>1483</v>
      </c>
      <c r="K288" s="3">
        <v>2022</v>
      </c>
      <c r="L288" s="3">
        <v>1876</v>
      </c>
      <c r="M288" s="3">
        <v>2528</v>
      </c>
      <c r="N288" s="3">
        <v>1907</v>
      </c>
    </row>
    <row r="289" spans="1:14" x14ac:dyDescent="0.25">
      <c r="A289" s="12" t="s">
        <v>184</v>
      </c>
      <c r="B289" s="11" t="s">
        <v>5</v>
      </c>
      <c r="C289" s="10" t="s">
        <v>191</v>
      </c>
      <c r="D289" s="10" t="str">
        <f>VLOOKUP(C289,'[1]Colleges and ZIP'!$A$2:$E$956,5,FALSE)</f>
        <v>MI NONMETROPOLITAN AREA</v>
      </c>
      <c r="E289" s="8">
        <v>500</v>
      </c>
      <c r="F289" s="8">
        <v>984</v>
      </c>
      <c r="G289" s="8">
        <v>871</v>
      </c>
      <c r="H289" s="8">
        <v>910</v>
      </c>
      <c r="I289" s="8">
        <v>841</v>
      </c>
      <c r="J289" s="9" t="s">
        <v>0</v>
      </c>
      <c r="K289" s="9" t="s">
        <v>0</v>
      </c>
      <c r="L289" s="9" t="s">
        <v>0</v>
      </c>
      <c r="M289" s="9" t="s">
        <v>0</v>
      </c>
      <c r="N289" s="8">
        <v>1118</v>
      </c>
    </row>
    <row r="290" spans="1:14" x14ac:dyDescent="0.25">
      <c r="A290" s="6" t="s">
        <v>184</v>
      </c>
      <c r="B290" s="7" t="s">
        <v>2</v>
      </c>
      <c r="C290" s="6" t="s">
        <v>183</v>
      </c>
      <c r="D290" s="5" t="str">
        <f>VLOOKUP(C290,'[1]Colleges and ZIP'!$A$2:$E$956,5,FALSE)</f>
        <v>Detroit-Warren-Livonia, MI MSA</v>
      </c>
      <c r="E290" s="3">
        <v>480</v>
      </c>
      <c r="F290" s="4" t="s">
        <v>0</v>
      </c>
      <c r="G290" s="3">
        <v>1498</v>
      </c>
      <c r="H290" s="3">
        <v>1148</v>
      </c>
      <c r="I290" s="3">
        <v>1462</v>
      </c>
      <c r="J290" s="3">
        <v>970</v>
      </c>
      <c r="K290" s="4" t="s">
        <v>0</v>
      </c>
      <c r="L290" s="3">
        <v>1320</v>
      </c>
      <c r="M290" s="3">
        <v>1882</v>
      </c>
      <c r="N290" s="3">
        <v>3654</v>
      </c>
    </row>
    <row r="291" spans="1:14" x14ac:dyDescent="0.25">
      <c r="A291" s="6" t="s">
        <v>111</v>
      </c>
      <c r="B291" s="7" t="s">
        <v>5</v>
      </c>
      <c r="C291" s="6" t="s">
        <v>679</v>
      </c>
      <c r="D291" s="5" t="str">
        <f>VLOOKUP(C291,'[1]Colleges and ZIP'!$A$2:$E$956,5,FALSE)</f>
        <v>Minneapolis-St. Paul-Bloomington, MN-WI MSA</v>
      </c>
      <c r="E291" s="4" t="s">
        <v>46</v>
      </c>
      <c r="F291" s="4" t="s">
        <v>46</v>
      </c>
      <c r="G291" s="4" t="s">
        <v>46</v>
      </c>
      <c r="H291" s="3">
        <v>786074</v>
      </c>
      <c r="I291" s="3">
        <v>847419</v>
      </c>
      <c r="J291" s="3">
        <v>826173</v>
      </c>
      <c r="K291" s="3">
        <v>858378</v>
      </c>
      <c r="L291" s="3">
        <v>876870</v>
      </c>
      <c r="M291" s="3">
        <v>880618</v>
      </c>
      <c r="N291" s="3">
        <v>910181</v>
      </c>
    </row>
    <row r="292" spans="1:14" x14ac:dyDescent="0.25">
      <c r="A292" s="6" t="s">
        <v>111</v>
      </c>
      <c r="B292" s="7" t="s">
        <v>5</v>
      </c>
      <c r="C292" s="6" t="s">
        <v>459</v>
      </c>
      <c r="D292" s="5" t="str">
        <f>VLOOKUP(C292,'[1]Colleges and ZIP'!$A$2:$E$956,5,FALSE)</f>
        <v>Duluth, MN-WI MSA</v>
      </c>
      <c r="E292" s="4" t="s">
        <v>46</v>
      </c>
      <c r="F292" s="4" t="s">
        <v>46</v>
      </c>
      <c r="G292" s="4" t="s">
        <v>46</v>
      </c>
      <c r="H292" s="3">
        <v>21150</v>
      </c>
      <c r="I292" s="3">
        <v>23400</v>
      </c>
      <c r="J292" s="3">
        <v>21530</v>
      </c>
      <c r="K292" s="3">
        <v>21383</v>
      </c>
      <c r="L292" s="3">
        <v>21904</v>
      </c>
      <c r="M292" s="3">
        <v>27550</v>
      </c>
      <c r="N292" s="3">
        <v>27528</v>
      </c>
    </row>
    <row r="293" spans="1:14" x14ac:dyDescent="0.25">
      <c r="A293" s="6" t="s">
        <v>111</v>
      </c>
      <c r="B293" s="7" t="s">
        <v>5</v>
      </c>
      <c r="C293" s="6" t="s">
        <v>406</v>
      </c>
      <c r="D293" s="5" t="str">
        <f>VLOOKUP(C293,'[1]Colleges and ZIP'!$A$2:$E$956,5,FALSE)</f>
        <v>St. Cloud, MN MSA</v>
      </c>
      <c r="E293" s="3">
        <v>6461</v>
      </c>
      <c r="F293" s="3">
        <v>7262</v>
      </c>
      <c r="G293" s="3">
        <v>8218</v>
      </c>
      <c r="H293" s="3">
        <v>4184</v>
      </c>
      <c r="I293" s="3">
        <v>3404</v>
      </c>
      <c r="J293" s="3">
        <v>2932</v>
      </c>
      <c r="K293" s="3">
        <v>2912</v>
      </c>
      <c r="L293" s="3">
        <v>3380</v>
      </c>
      <c r="M293" s="3">
        <v>4192</v>
      </c>
      <c r="N293" s="3">
        <v>3497</v>
      </c>
    </row>
    <row r="294" spans="1:14" x14ac:dyDescent="0.25">
      <c r="A294" s="12" t="s">
        <v>111</v>
      </c>
      <c r="B294" s="11" t="s">
        <v>2</v>
      </c>
      <c r="C294" s="12" t="s">
        <v>384</v>
      </c>
      <c r="D294" s="10" t="str">
        <f>VLOOKUP(C294,'[1]Colleges and ZIP'!$A$2:$E$956,5,FALSE)</f>
        <v>MN NONMETROPOLITAN AREA</v>
      </c>
      <c r="E294" s="8">
        <v>2718</v>
      </c>
      <c r="F294" s="8">
        <v>2917</v>
      </c>
      <c r="G294" s="8">
        <v>3865</v>
      </c>
      <c r="H294" s="8">
        <v>4575</v>
      </c>
      <c r="I294" s="8">
        <v>5382</v>
      </c>
      <c r="J294" s="8">
        <v>4957</v>
      </c>
      <c r="K294" s="8">
        <v>5848</v>
      </c>
      <c r="L294" s="8">
        <v>5657</v>
      </c>
      <c r="M294" s="8">
        <v>6746</v>
      </c>
      <c r="N294" s="8">
        <v>6385</v>
      </c>
    </row>
    <row r="295" spans="1:14" x14ac:dyDescent="0.25">
      <c r="A295" s="6" t="s">
        <v>111</v>
      </c>
      <c r="B295" s="7" t="s">
        <v>5</v>
      </c>
      <c r="C295" s="6" t="s">
        <v>332</v>
      </c>
      <c r="D295" s="5" t="str">
        <f>VLOOKUP(C295,'[1]Colleges and ZIP'!$A$2:$E$956,5,FALSE)</f>
        <v>Mankato-North Mankato, MN MSA</v>
      </c>
      <c r="E295" s="3">
        <v>1309</v>
      </c>
      <c r="F295" s="3">
        <v>1832</v>
      </c>
      <c r="G295" s="3">
        <v>3180</v>
      </c>
      <c r="H295" s="3">
        <v>3837</v>
      </c>
      <c r="I295" s="3">
        <v>2654</v>
      </c>
      <c r="J295" s="3">
        <v>2082</v>
      </c>
      <c r="K295" s="3">
        <v>2640</v>
      </c>
      <c r="L295" s="3">
        <v>3310</v>
      </c>
      <c r="M295" s="3">
        <v>2294</v>
      </c>
      <c r="N295" s="3">
        <v>4034</v>
      </c>
    </row>
    <row r="296" spans="1:14" x14ac:dyDescent="0.25">
      <c r="A296" s="12" t="s">
        <v>111</v>
      </c>
      <c r="B296" s="11" t="s">
        <v>2</v>
      </c>
      <c r="C296" s="12" t="s">
        <v>273</v>
      </c>
      <c r="D296" s="10" t="str">
        <f>VLOOKUP(C296,'[1]Colleges and ZIP'!$A$2:$E$956,5,FALSE)</f>
        <v>MN NONMETROPOLITAN AREA</v>
      </c>
      <c r="E296" s="8">
        <v>1060</v>
      </c>
      <c r="F296" s="8">
        <v>1321</v>
      </c>
      <c r="G296" s="8">
        <v>1067</v>
      </c>
      <c r="H296" s="8">
        <v>1574</v>
      </c>
      <c r="I296" s="8">
        <v>1130</v>
      </c>
      <c r="J296" s="8">
        <v>1518</v>
      </c>
      <c r="K296" s="8">
        <v>1242</v>
      </c>
      <c r="L296" s="8">
        <v>1353</v>
      </c>
      <c r="M296" s="8">
        <v>1346</v>
      </c>
      <c r="N296" s="8">
        <v>1605</v>
      </c>
    </row>
    <row r="297" spans="1:14" x14ac:dyDescent="0.25">
      <c r="A297" s="6" t="s">
        <v>111</v>
      </c>
      <c r="B297" s="7" t="s">
        <v>2</v>
      </c>
      <c r="C297" s="6" t="s">
        <v>230</v>
      </c>
      <c r="D297" s="5" t="str">
        <f>VLOOKUP(C297,'[1]Colleges and ZIP'!$A$2:$E$956,5,FALSE)</f>
        <v>Minneapolis-St. Paul-Bloomington, MN-WI MSA</v>
      </c>
      <c r="E297" s="3">
        <v>789</v>
      </c>
      <c r="F297" s="3">
        <v>1207</v>
      </c>
      <c r="G297" s="3">
        <v>1100</v>
      </c>
      <c r="H297" s="3">
        <v>1330</v>
      </c>
      <c r="I297" s="3">
        <v>1316</v>
      </c>
      <c r="J297" s="3">
        <v>1030</v>
      </c>
      <c r="K297" s="3">
        <v>1424</v>
      </c>
      <c r="L297" s="3">
        <v>916</v>
      </c>
      <c r="M297" s="4" t="s">
        <v>0</v>
      </c>
      <c r="N297" s="3">
        <v>1266</v>
      </c>
    </row>
    <row r="298" spans="1:14" x14ac:dyDescent="0.25">
      <c r="A298" s="12" t="s">
        <v>111</v>
      </c>
      <c r="B298" s="11" t="s">
        <v>5</v>
      </c>
      <c r="C298" s="12" t="s">
        <v>180</v>
      </c>
      <c r="D298" s="10" t="str">
        <f>VLOOKUP(C298,'[1]Colleges and ZIP'!$A$2:$E$956,5,FALSE)</f>
        <v>MN NONMETROPOLITAN AREA</v>
      </c>
      <c r="E298" s="9" t="s">
        <v>46</v>
      </c>
      <c r="F298" s="9" t="s">
        <v>46</v>
      </c>
      <c r="G298" s="9" t="s">
        <v>46</v>
      </c>
      <c r="H298" s="8">
        <v>672</v>
      </c>
      <c r="I298" s="8">
        <v>899</v>
      </c>
      <c r="J298" s="9" t="s">
        <v>0</v>
      </c>
      <c r="K298" s="8">
        <v>1534</v>
      </c>
      <c r="L298" s="8">
        <v>1338</v>
      </c>
      <c r="M298" s="8">
        <v>1223</v>
      </c>
      <c r="N298" s="8">
        <v>1029</v>
      </c>
    </row>
    <row r="299" spans="1:14" x14ac:dyDescent="0.25">
      <c r="A299" s="6" t="s">
        <v>111</v>
      </c>
      <c r="B299" s="7" t="s">
        <v>2</v>
      </c>
      <c r="C299" s="6" t="s">
        <v>177</v>
      </c>
      <c r="D299" s="5" t="str">
        <f>VLOOKUP(C299,'[1]Colleges and ZIP'!$A$2:$E$956,5,FALSE)</f>
        <v>Minneapolis-St. Paul-Bloomington, MN-WI MSA</v>
      </c>
      <c r="E299" s="3">
        <v>3178</v>
      </c>
      <c r="F299" s="3">
        <v>3250</v>
      </c>
      <c r="G299" s="3">
        <v>3403</v>
      </c>
      <c r="H299" s="3">
        <v>4389</v>
      </c>
      <c r="I299" s="3">
        <v>4653</v>
      </c>
      <c r="J299" s="3">
        <v>1721</v>
      </c>
      <c r="K299" s="3">
        <v>1457</v>
      </c>
      <c r="L299" s="3">
        <v>1455</v>
      </c>
      <c r="M299" s="3">
        <v>1286</v>
      </c>
      <c r="N299" s="3">
        <v>1562</v>
      </c>
    </row>
    <row r="300" spans="1:14" x14ac:dyDescent="0.25">
      <c r="A300" s="6" t="s">
        <v>111</v>
      </c>
      <c r="B300" s="7" t="s">
        <v>2</v>
      </c>
      <c r="C300" s="6" t="s">
        <v>137</v>
      </c>
      <c r="D300" s="5" t="str">
        <f>VLOOKUP(C300,'[1]Colleges and ZIP'!$A$2:$E$956,5,FALSE)</f>
        <v>Minneapolis-St. Paul-Bloomington, MN-WI MSA</v>
      </c>
      <c r="E300" s="3">
        <v>1208</v>
      </c>
      <c r="F300" s="3">
        <v>792</v>
      </c>
      <c r="G300" s="4" t="s">
        <v>0</v>
      </c>
      <c r="H300" s="4" t="s">
        <v>0</v>
      </c>
      <c r="I300" s="3">
        <v>1179</v>
      </c>
      <c r="J300" s="3">
        <v>1144</v>
      </c>
      <c r="K300" s="3">
        <v>915</v>
      </c>
      <c r="L300" s="4" t="s">
        <v>0</v>
      </c>
      <c r="M300" s="3">
        <v>1193</v>
      </c>
      <c r="N300" s="3">
        <v>1189</v>
      </c>
    </row>
    <row r="301" spans="1:14" x14ac:dyDescent="0.25">
      <c r="A301" s="6" t="s">
        <v>111</v>
      </c>
      <c r="B301" s="7" t="s">
        <v>2</v>
      </c>
      <c r="C301" s="6" t="s">
        <v>114</v>
      </c>
      <c r="D301" s="5" t="str">
        <f>VLOOKUP(C301,'[1]Colleges and ZIP'!$A$2:$E$956,5,FALSE)</f>
        <v>St. Cloud, MN MSA</v>
      </c>
      <c r="E301" s="4" t="s">
        <v>0</v>
      </c>
      <c r="F301" s="4" t="s">
        <v>0</v>
      </c>
      <c r="G301" s="4" t="s">
        <v>0</v>
      </c>
      <c r="H301" s="4" t="s">
        <v>0</v>
      </c>
      <c r="I301" s="3">
        <v>867</v>
      </c>
      <c r="J301" s="4" t="s">
        <v>0</v>
      </c>
      <c r="K301" s="3">
        <v>1347</v>
      </c>
      <c r="L301" s="3">
        <v>1451</v>
      </c>
      <c r="M301" s="3">
        <v>1179</v>
      </c>
      <c r="N301" s="3">
        <v>1305</v>
      </c>
    </row>
    <row r="302" spans="1:14" x14ac:dyDescent="0.25">
      <c r="A302" s="6" t="s">
        <v>111</v>
      </c>
      <c r="B302" s="7" t="s">
        <v>2</v>
      </c>
      <c r="C302" s="6" t="s">
        <v>110</v>
      </c>
      <c r="D302" s="5" t="str">
        <f>VLOOKUP(C302,'[1]Colleges and ZIP'!$A$2:$E$956,5,FALSE)</f>
        <v>St. Cloud, MN MSA</v>
      </c>
      <c r="E302" s="4" t="s">
        <v>0</v>
      </c>
      <c r="F302" s="3">
        <v>1057</v>
      </c>
      <c r="G302" s="3">
        <v>616</v>
      </c>
      <c r="H302" s="3">
        <v>640</v>
      </c>
      <c r="I302" s="3">
        <v>891</v>
      </c>
      <c r="J302" s="4" t="s">
        <v>0</v>
      </c>
      <c r="K302" s="3">
        <v>1444</v>
      </c>
      <c r="L302" s="3">
        <v>1623</v>
      </c>
      <c r="M302" s="3">
        <v>1372</v>
      </c>
      <c r="N302" s="3">
        <v>1459</v>
      </c>
    </row>
    <row r="303" spans="1:14" x14ac:dyDescent="0.25">
      <c r="A303" s="12" t="s">
        <v>54</v>
      </c>
      <c r="B303" s="11" t="s">
        <v>5</v>
      </c>
      <c r="C303" s="12" t="s">
        <v>612</v>
      </c>
      <c r="D303" s="10" t="str">
        <f>VLOOKUP(C303,'[1]Colleges and ZIP'!$A$2:$E$956,5,FALSE)</f>
        <v>MS NONMETROPOLITAN AREA</v>
      </c>
      <c r="E303" s="8">
        <v>211271</v>
      </c>
      <c r="F303" s="8">
        <v>219017</v>
      </c>
      <c r="G303" s="8">
        <v>225426</v>
      </c>
      <c r="H303" s="8">
        <v>231675</v>
      </c>
      <c r="I303" s="8">
        <v>226070</v>
      </c>
      <c r="J303" s="8">
        <v>233197</v>
      </c>
      <c r="K303" s="8">
        <v>206424</v>
      </c>
      <c r="L303" s="8">
        <v>209729</v>
      </c>
      <c r="M303" s="8">
        <v>226359</v>
      </c>
      <c r="N303" s="8">
        <v>239446</v>
      </c>
    </row>
    <row r="304" spans="1:14" x14ac:dyDescent="0.25">
      <c r="A304" s="6" t="s">
        <v>54</v>
      </c>
      <c r="B304" s="7" t="s">
        <v>5</v>
      </c>
      <c r="C304" s="6" t="s">
        <v>573</v>
      </c>
      <c r="D304" s="5" t="str">
        <f>VLOOKUP(C304,'[1]Colleges and ZIP'!$A$2:$E$956,5,FALSE)</f>
        <v>Hattiesburg, MS MSA</v>
      </c>
      <c r="E304" s="3">
        <v>48595</v>
      </c>
      <c r="F304" s="3">
        <v>47582</v>
      </c>
      <c r="G304" s="3">
        <v>47205</v>
      </c>
      <c r="H304" s="3">
        <v>42059</v>
      </c>
      <c r="I304" s="3">
        <v>46591</v>
      </c>
      <c r="J304" s="3">
        <v>60079</v>
      </c>
      <c r="K304" s="3">
        <v>51962</v>
      </c>
      <c r="L304" s="3">
        <v>51938</v>
      </c>
      <c r="M304" s="3">
        <v>51840</v>
      </c>
      <c r="N304" s="3">
        <v>59363</v>
      </c>
    </row>
    <row r="305" spans="1:14" x14ac:dyDescent="0.25">
      <c r="A305" s="12" t="s">
        <v>54</v>
      </c>
      <c r="B305" s="11" t="s">
        <v>5</v>
      </c>
      <c r="C305" s="12" t="s">
        <v>566</v>
      </c>
      <c r="D305" s="10" t="str">
        <f>VLOOKUP(C305,'[1]Colleges and ZIP'!$A$2:$E$956,5,FALSE)</f>
        <v>MS NONMETROPOLITAN AREA</v>
      </c>
      <c r="E305" s="8">
        <v>117522</v>
      </c>
      <c r="F305" s="8">
        <v>99413</v>
      </c>
      <c r="G305" s="8">
        <v>100102</v>
      </c>
      <c r="H305" s="8">
        <v>110020</v>
      </c>
      <c r="I305" s="8">
        <v>122765</v>
      </c>
      <c r="J305" s="8">
        <v>121731</v>
      </c>
      <c r="K305" s="8">
        <v>108168</v>
      </c>
      <c r="L305" s="8">
        <v>109922</v>
      </c>
      <c r="M305" s="8">
        <v>94040</v>
      </c>
      <c r="N305" s="8">
        <v>121665</v>
      </c>
    </row>
    <row r="306" spans="1:14" x14ac:dyDescent="0.25">
      <c r="A306" s="6" t="s">
        <v>54</v>
      </c>
      <c r="B306" s="7" t="s">
        <v>5</v>
      </c>
      <c r="C306" s="6" t="s">
        <v>414</v>
      </c>
      <c r="D306" s="5" t="str">
        <f>VLOOKUP(C306,'[1]Colleges and ZIP'!$A$2:$E$956,5,FALSE)</f>
        <v>Jackson, MS MSA</v>
      </c>
      <c r="E306" s="3">
        <v>36888</v>
      </c>
      <c r="F306" s="3">
        <v>42739</v>
      </c>
      <c r="G306" s="3">
        <v>44884</v>
      </c>
      <c r="H306" s="3">
        <v>44862</v>
      </c>
      <c r="I306" s="3">
        <v>49998</v>
      </c>
      <c r="J306" s="3">
        <v>46943</v>
      </c>
      <c r="K306" s="3">
        <v>36264</v>
      </c>
      <c r="L306" s="3">
        <v>26609</v>
      </c>
      <c r="M306" s="3">
        <v>23908</v>
      </c>
      <c r="N306" s="3">
        <v>23832</v>
      </c>
    </row>
    <row r="307" spans="1:14" x14ac:dyDescent="0.25">
      <c r="A307" s="12" t="s">
        <v>54</v>
      </c>
      <c r="B307" s="11" t="s">
        <v>5</v>
      </c>
      <c r="C307" s="12" t="s">
        <v>341</v>
      </c>
      <c r="D307" s="10" t="str">
        <f>VLOOKUP(C307,'[1]Colleges and ZIP'!$A$2:$E$956,5,FALSE)</f>
        <v>MS NONMETROPOLITAN AREA</v>
      </c>
      <c r="E307" s="8">
        <v>9056</v>
      </c>
      <c r="F307" s="8">
        <v>11665</v>
      </c>
      <c r="G307" s="8">
        <v>13064</v>
      </c>
      <c r="H307" s="8">
        <v>10280</v>
      </c>
      <c r="I307" s="8">
        <v>11397</v>
      </c>
      <c r="J307" s="8">
        <v>11515</v>
      </c>
      <c r="K307" s="8">
        <v>11315</v>
      </c>
      <c r="L307" s="8">
        <v>10060</v>
      </c>
      <c r="M307" s="8">
        <v>9396</v>
      </c>
      <c r="N307" s="8">
        <v>8204</v>
      </c>
    </row>
    <row r="308" spans="1:14" x14ac:dyDescent="0.25">
      <c r="A308" s="6" t="s">
        <v>54</v>
      </c>
      <c r="B308" s="7" t="s">
        <v>2</v>
      </c>
      <c r="C308" s="6" t="s">
        <v>53</v>
      </c>
      <c r="D308" s="5" t="str">
        <f>VLOOKUP(C308,'[1]Colleges and ZIP'!$A$2:$E$956,5,FALSE)</f>
        <v>Jackson, MS MSA</v>
      </c>
      <c r="E308" s="3">
        <v>2616</v>
      </c>
      <c r="F308" s="3">
        <v>3460</v>
      </c>
      <c r="G308" s="3">
        <v>2983</v>
      </c>
      <c r="H308" s="3">
        <v>2978</v>
      </c>
      <c r="I308" s="3">
        <v>2753</v>
      </c>
      <c r="J308" s="3">
        <v>2613</v>
      </c>
      <c r="K308" s="3">
        <v>2639</v>
      </c>
      <c r="L308" s="3">
        <v>2285</v>
      </c>
      <c r="M308" s="3">
        <v>2689</v>
      </c>
      <c r="N308" s="3">
        <v>2473</v>
      </c>
    </row>
    <row r="309" spans="1:14" x14ac:dyDescent="0.25">
      <c r="A309" s="6" t="s">
        <v>8</v>
      </c>
      <c r="B309" s="7" t="s">
        <v>2</v>
      </c>
      <c r="C309" s="6" t="s">
        <v>651</v>
      </c>
      <c r="D309" s="5" t="str">
        <f>VLOOKUP(C309,'[1]Colleges and ZIP'!$A$2:$E$956,5,FALSE)</f>
        <v>St. Louis, MO-IL MSA</v>
      </c>
      <c r="E309" s="3">
        <v>575846</v>
      </c>
      <c r="F309" s="3">
        <v>566378</v>
      </c>
      <c r="G309" s="3">
        <v>630141</v>
      </c>
      <c r="H309" s="3">
        <v>695974</v>
      </c>
      <c r="I309" s="3">
        <v>725039</v>
      </c>
      <c r="J309" s="3">
        <v>706410</v>
      </c>
      <c r="K309" s="3">
        <v>684847</v>
      </c>
      <c r="L309" s="3">
        <v>664752</v>
      </c>
      <c r="M309" s="3">
        <v>694069</v>
      </c>
      <c r="N309" s="3">
        <v>741115</v>
      </c>
    </row>
    <row r="310" spans="1:14" x14ac:dyDescent="0.25">
      <c r="A310" s="6" t="s">
        <v>8</v>
      </c>
      <c r="B310" s="7" t="s">
        <v>5</v>
      </c>
      <c r="C310" s="6" t="s">
        <v>622</v>
      </c>
      <c r="D310" s="5" t="str">
        <f>VLOOKUP(C310,'[1]Colleges and ZIP'!$A$2:$E$956,5,FALSE)</f>
        <v>Columbia, MO MSA</v>
      </c>
      <c r="E310" s="3">
        <v>244429</v>
      </c>
      <c r="F310" s="3">
        <v>251894</v>
      </c>
      <c r="G310" s="3">
        <v>253527</v>
      </c>
      <c r="H310" s="3">
        <v>238500</v>
      </c>
      <c r="I310" s="3">
        <v>230957</v>
      </c>
      <c r="J310" s="3">
        <v>239810</v>
      </c>
      <c r="K310" s="3">
        <v>236423</v>
      </c>
      <c r="L310" s="3">
        <v>237266</v>
      </c>
      <c r="M310" s="3">
        <v>246684</v>
      </c>
      <c r="N310" s="3">
        <v>248300</v>
      </c>
    </row>
    <row r="311" spans="1:14" x14ac:dyDescent="0.25">
      <c r="A311" s="6" t="s">
        <v>8</v>
      </c>
      <c r="B311" s="7" t="s">
        <v>2</v>
      </c>
      <c r="C311" s="6" t="s">
        <v>534</v>
      </c>
      <c r="D311" s="5" t="str">
        <f>VLOOKUP(C311,'[1]Colleges and ZIP'!$A$2:$E$956,5,FALSE)</f>
        <v>St. Louis, MO-IL MSA</v>
      </c>
      <c r="E311" s="3">
        <v>56921</v>
      </c>
      <c r="F311" s="3">
        <v>59236</v>
      </c>
      <c r="G311" s="3">
        <v>38075</v>
      </c>
      <c r="H311" s="3">
        <v>46839</v>
      </c>
      <c r="I311" s="3">
        <v>53179</v>
      </c>
      <c r="J311" s="3">
        <v>49086</v>
      </c>
      <c r="K311" s="3">
        <v>48231</v>
      </c>
      <c r="L311" s="3">
        <v>44481</v>
      </c>
      <c r="M311" s="3">
        <v>44457</v>
      </c>
      <c r="N311" s="3">
        <v>42151</v>
      </c>
    </row>
    <row r="312" spans="1:14" x14ac:dyDescent="0.25">
      <c r="A312" s="12" t="s">
        <v>8</v>
      </c>
      <c r="B312" s="11" t="s">
        <v>5</v>
      </c>
      <c r="C312" s="12" t="s">
        <v>496</v>
      </c>
      <c r="D312" s="10" t="str">
        <f>VLOOKUP(C312,'[1]Colleges and ZIP'!$A$2:$E$956,5,FALSE)</f>
        <v>MO NONMETROPOLITAN AREA</v>
      </c>
      <c r="E312" s="8">
        <v>31168</v>
      </c>
      <c r="F312" s="8">
        <v>36533</v>
      </c>
      <c r="G312" s="8">
        <v>35672</v>
      </c>
      <c r="H312" s="8">
        <v>42263</v>
      </c>
      <c r="I312" s="8">
        <v>41581</v>
      </c>
      <c r="J312" s="8">
        <v>38588</v>
      </c>
      <c r="K312" s="8">
        <v>40397</v>
      </c>
      <c r="L312" s="8">
        <v>39065</v>
      </c>
      <c r="M312" s="8">
        <v>35842</v>
      </c>
      <c r="N312" s="8">
        <v>35756</v>
      </c>
    </row>
    <row r="313" spans="1:14" x14ac:dyDescent="0.25">
      <c r="A313" s="6" t="s">
        <v>8</v>
      </c>
      <c r="B313" s="7" t="s">
        <v>5</v>
      </c>
      <c r="C313" s="6" t="s">
        <v>449</v>
      </c>
      <c r="D313" s="5" t="str">
        <f>VLOOKUP(C313,'[1]Colleges and ZIP'!$A$2:$E$956,5,FALSE)</f>
        <v>Kansas City, MO-KS MSA</v>
      </c>
      <c r="E313" s="3">
        <v>30944</v>
      </c>
      <c r="F313" s="3">
        <v>28892</v>
      </c>
      <c r="G313" s="3">
        <v>28657</v>
      </c>
      <c r="H313" s="3">
        <v>30163</v>
      </c>
      <c r="I313" s="3">
        <v>32769</v>
      </c>
      <c r="J313" s="3">
        <v>29227</v>
      </c>
      <c r="K313" s="3">
        <v>28829</v>
      </c>
      <c r="L313" s="3">
        <v>29164</v>
      </c>
      <c r="M313" s="3">
        <v>26595</v>
      </c>
      <c r="N313" s="3">
        <v>26292</v>
      </c>
    </row>
    <row r="314" spans="1:14" x14ac:dyDescent="0.25">
      <c r="A314" s="6" t="s">
        <v>8</v>
      </c>
      <c r="B314" s="7" t="s">
        <v>5</v>
      </c>
      <c r="C314" s="6" t="s">
        <v>365</v>
      </c>
      <c r="D314" s="5" t="str">
        <f>VLOOKUP(C314,'[1]Colleges and ZIP'!$A$2:$E$956,5,FALSE)</f>
        <v>St. Louis, MO-IL MSA</v>
      </c>
      <c r="E314" s="3">
        <v>13214</v>
      </c>
      <c r="F314" s="3">
        <v>14374</v>
      </c>
      <c r="G314" s="3">
        <v>15665</v>
      </c>
      <c r="H314" s="3">
        <v>14628</v>
      </c>
      <c r="I314" s="3">
        <v>18461</v>
      </c>
      <c r="J314" s="3">
        <v>19356</v>
      </c>
      <c r="K314" s="3">
        <v>20869</v>
      </c>
      <c r="L314" s="3">
        <v>18618</v>
      </c>
      <c r="M314" s="3">
        <v>12061</v>
      </c>
      <c r="N314" s="3">
        <v>13460</v>
      </c>
    </row>
    <row r="315" spans="1:14" x14ac:dyDescent="0.25">
      <c r="A315" s="6" t="s">
        <v>8</v>
      </c>
      <c r="B315" s="7" t="s">
        <v>5</v>
      </c>
      <c r="C315" s="6" t="s">
        <v>260</v>
      </c>
      <c r="D315" s="5" t="str">
        <f>VLOOKUP(C315,'[1]Colleges and ZIP'!$A$2:$E$956,5,FALSE)</f>
        <v>Springfield, MO MSA</v>
      </c>
      <c r="E315" s="3">
        <v>9424</v>
      </c>
      <c r="F315" s="3">
        <v>9313</v>
      </c>
      <c r="G315" s="3">
        <v>11396</v>
      </c>
      <c r="H315" s="3">
        <v>7770</v>
      </c>
      <c r="I315" s="3">
        <v>5584</v>
      </c>
      <c r="J315" s="3">
        <v>4340</v>
      </c>
      <c r="K315" s="3">
        <v>3882</v>
      </c>
      <c r="L315" s="3">
        <v>3782</v>
      </c>
      <c r="M315" s="3">
        <v>3540</v>
      </c>
      <c r="N315" s="3">
        <v>3069</v>
      </c>
    </row>
    <row r="316" spans="1:14" x14ac:dyDescent="0.25">
      <c r="A316" s="6" t="s">
        <v>8</v>
      </c>
      <c r="B316" s="7" t="s">
        <v>5</v>
      </c>
      <c r="C316" s="6" t="s">
        <v>253</v>
      </c>
      <c r="D316" s="5" t="str">
        <f>VLOOKUP(C316,'[1]Colleges and ZIP'!$A$2:$E$956,5,FALSE)</f>
        <v>Jefferson City, MO MSA</v>
      </c>
      <c r="E316" s="3">
        <v>5573</v>
      </c>
      <c r="F316" s="3">
        <v>6263</v>
      </c>
      <c r="G316" s="3">
        <v>8011</v>
      </c>
      <c r="H316" s="3">
        <v>8475</v>
      </c>
      <c r="I316" s="3">
        <v>8518</v>
      </c>
      <c r="J316" s="3">
        <v>7899</v>
      </c>
      <c r="K316" s="3">
        <v>6585</v>
      </c>
      <c r="L316" s="3">
        <v>6742</v>
      </c>
      <c r="M316" s="3">
        <v>6296</v>
      </c>
      <c r="N316" s="3">
        <v>5826</v>
      </c>
    </row>
    <row r="317" spans="1:14" x14ac:dyDescent="0.25">
      <c r="A317" s="12" t="s">
        <v>8</v>
      </c>
      <c r="B317" s="11" t="s">
        <v>2</v>
      </c>
      <c r="C317" s="12" t="s">
        <v>216</v>
      </c>
      <c r="D317" s="10" t="str">
        <f>VLOOKUP(C317,'[1]Colleges and ZIP'!$A$2:$E$956,5,FALSE)</f>
        <v>MO NONMETROPOLITAN AREA</v>
      </c>
      <c r="E317" s="8">
        <v>826</v>
      </c>
      <c r="F317" s="8">
        <v>1179</v>
      </c>
      <c r="G317" s="8">
        <v>623</v>
      </c>
      <c r="H317" s="8">
        <v>1253</v>
      </c>
      <c r="I317" s="8">
        <v>1925</v>
      </c>
      <c r="J317" s="8">
        <v>3247</v>
      </c>
      <c r="K317" s="8">
        <v>4569</v>
      </c>
      <c r="L317" s="8">
        <v>5892</v>
      </c>
      <c r="M317" s="8">
        <v>4571</v>
      </c>
      <c r="N317" s="8">
        <v>2873</v>
      </c>
    </row>
    <row r="318" spans="1:14" x14ac:dyDescent="0.25">
      <c r="A318" s="6" t="s">
        <v>8</v>
      </c>
      <c r="B318" s="7" t="s">
        <v>2</v>
      </c>
      <c r="C318" s="6" t="s">
        <v>7</v>
      </c>
      <c r="D318" s="5" t="str">
        <f>VLOOKUP(C318,'[1]Colleges and ZIP'!$A$2:$E$956,5,FALSE)</f>
        <v>Kansas City, MO-KS MSA</v>
      </c>
      <c r="E318" s="3">
        <v>1302</v>
      </c>
      <c r="F318" s="3">
        <v>1428</v>
      </c>
      <c r="G318" s="3">
        <v>992</v>
      </c>
      <c r="H318" s="3">
        <v>685</v>
      </c>
      <c r="I318" s="3">
        <v>239</v>
      </c>
      <c r="J318" s="4" t="s">
        <v>0</v>
      </c>
      <c r="K318" s="4" t="s">
        <v>0</v>
      </c>
      <c r="L318" s="4" t="s">
        <v>0</v>
      </c>
      <c r="M318" s="4" t="s">
        <v>0</v>
      </c>
      <c r="N318" s="3">
        <v>454</v>
      </c>
    </row>
    <row r="319" spans="1:14" x14ac:dyDescent="0.25">
      <c r="A319" s="6" t="s">
        <v>76</v>
      </c>
      <c r="B319" s="7" t="s">
        <v>5</v>
      </c>
      <c r="C319" s="6" t="s">
        <v>527</v>
      </c>
      <c r="D319" s="5" t="str">
        <f>VLOOKUP(C319,'[1]Colleges and ZIP'!$A$2:$E$956,5,FALSE)</f>
        <v>Missoula, MT MSA</v>
      </c>
      <c r="E319" s="3">
        <v>56119</v>
      </c>
      <c r="F319" s="3">
        <v>58557</v>
      </c>
      <c r="G319" s="3">
        <v>59791</v>
      </c>
      <c r="H319" s="3">
        <v>63540</v>
      </c>
      <c r="I319" s="3">
        <v>60159</v>
      </c>
      <c r="J319" s="3">
        <v>59313</v>
      </c>
      <c r="K319" s="3">
        <v>60189</v>
      </c>
      <c r="L319" s="3">
        <v>55032</v>
      </c>
      <c r="M319" s="3">
        <v>60485</v>
      </c>
      <c r="N319" s="3">
        <v>70059</v>
      </c>
    </row>
    <row r="320" spans="1:14" x14ac:dyDescent="0.25">
      <c r="A320" s="12" t="s">
        <v>76</v>
      </c>
      <c r="B320" s="11" t="s">
        <v>5</v>
      </c>
      <c r="C320" s="12" t="s">
        <v>479</v>
      </c>
      <c r="D320" s="10" t="str">
        <f>VLOOKUP(C320,'[1]Colleges and ZIP'!$A$2:$E$956,5,FALSE)</f>
        <v>MT NONMETROPOLITAN AREA</v>
      </c>
      <c r="E320" s="8">
        <v>124833</v>
      </c>
      <c r="F320" s="8">
        <v>130120</v>
      </c>
      <c r="G320" s="8">
        <v>126844</v>
      </c>
      <c r="H320" s="8">
        <v>135084</v>
      </c>
      <c r="I320" s="8">
        <v>125966</v>
      </c>
      <c r="J320" s="8">
        <v>124228</v>
      </c>
      <c r="K320" s="8">
        <v>113136</v>
      </c>
      <c r="L320" s="8">
        <v>113348</v>
      </c>
      <c r="M320" s="8">
        <v>108414</v>
      </c>
      <c r="N320" s="8">
        <v>112073</v>
      </c>
    </row>
    <row r="321" spans="1:14" x14ac:dyDescent="0.25">
      <c r="A321" s="12" t="s">
        <v>76</v>
      </c>
      <c r="B321" s="11" t="s">
        <v>5</v>
      </c>
      <c r="C321" s="12" t="s">
        <v>267</v>
      </c>
      <c r="D321" s="10" t="str">
        <f>VLOOKUP(C321,'[1]Colleges and ZIP'!$A$2:$E$956,5,FALSE)</f>
        <v>MT NONMETROPOLITAN AREA</v>
      </c>
      <c r="E321" s="8">
        <v>7142</v>
      </c>
      <c r="F321" s="8">
        <v>7883</v>
      </c>
      <c r="G321" s="8">
        <v>8395</v>
      </c>
      <c r="H321" s="8">
        <v>7424</v>
      </c>
      <c r="I321" s="8">
        <v>6705</v>
      </c>
      <c r="J321" s="8">
        <v>11765</v>
      </c>
      <c r="K321" s="8">
        <v>11059</v>
      </c>
      <c r="L321" s="8">
        <v>11348</v>
      </c>
      <c r="M321" s="8">
        <v>11595</v>
      </c>
      <c r="N321" s="8">
        <v>11851</v>
      </c>
    </row>
    <row r="322" spans="1:14" x14ac:dyDescent="0.25">
      <c r="A322" s="12" t="s">
        <v>76</v>
      </c>
      <c r="B322" s="11" t="s">
        <v>2</v>
      </c>
      <c r="C322" s="12" t="s">
        <v>75</v>
      </c>
      <c r="D322" s="10" t="str">
        <f>VLOOKUP(C322,'[1]Colleges and ZIP'!$A$2:$E$956,5,FALSE)</f>
        <v>MT NONMETROPOLITAN AREA</v>
      </c>
      <c r="E322" s="9" t="s">
        <v>0</v>
      </c>
      <c r="F322" s="8">
        <v>446</v>
      </c>
      <c r="G322" s="8">
        <v>626</v>
      </c>
      <c r="H322" s="8">
        <v>880</v>
      </c>
      <c r="I322" s="8">
        <v>1153</v>
      </c>
      <c r="J322" s="8">
        <v>1415</v>
      </c>
      <c r="K322" s="8">
        <v>1612</v>
      </c>
      <c r="L322" s="8">
        <v>1399</v>
      </c>
      <c r="M322" s="8">
        <v>1186</v>
      </c>
      <c r="N322" s="8">
        <v>1142</v>
      </c>
    </row>
    <row r="323" spans="1:14" x14ac:dyDescent="0.25">
      <c r="A323" s="6" t="s">
        <v>271</v>
      </c>
      <c r="B323" s="7" t="s">
        <v>5</v>
      </c>
      <c r="C323" s="6" t="s">
        <v>639</v>
      </c>
      <c r="D323" s="5" t="str">
        <f>VLOOKUP(C323,'[1]Colleges and ZIP'!$A$2:$E$956,5,FALSE)</f>
        <v>Lincoln, NE MSA</v>
      </c>
      <c r="E323" s="3">
        <v>229496</v>
      </c>
      <c r="F323" s="3">
        <v>244869</v>
      </c>
      <c r="G323" s="3">
        <v>251195</v>
      </c>
      <c r="H323" s="3">
        <v>224135</v>
      </c>
      <c r="I323" s="3">
        <v>235296</v>
      </c>
      <c r="J323" s="3">
        <v>253321</v>
      </c>
      <c r="K323" s="3">
        <v>266507</v>
      </c>
      <c r="L323" s="3">
        <v>278299</v>
      </c>
      <c r="M323" s="3">
        <v>284438</v>
      </c>
      <c r="N323" s="3">
        <v>294856</v>
      </c>
    </row>
    <row r="324" spans="1:14" x14ac:dyDescent="0.25">
      <c r="A324" s="6" t="s">
        <v>271</v>
      </c>
      <c r="B324" s="7" t="s">
        <v>5</v>
      </c>
      <c r="C324" s="6" t="s">
        <v>555</v>
      </c>
      <c r="D324" s="5" t="str">
        <f>VLOOKUP(C324,'[1]Colleges and ZIP'!$A$2:$E$956,5,FALSE)</f>
        <v>Omaha-Council Bluffs, NE-IA MSA</v>
      </c>
      <c r="E324" s="3">
        <v>111751</v>
      </c>
      <c r="F324" s="3">
        <v>112887</v>
      </c>
      <c r="G324" s="3">
        <v>123629</v>
      </c>
      <c r="H324" s="3">
        <v>138219</v>
      </c>
      <c r="I324" s="3">
        <v>133036</v>
      </c>
      <c r="J324" s="3">
        <v>141619</v>
      </c>
      <c r="K324" s="3">
        <v>137485</v>
      </c>
      <c r="L324" s="3">
        <v>139126</v>
      </c>
      <c r="M324" s="3">
        <v>145009</v>
      </c>
      <c r="N324" s="3">
        <v>150694</v>
      </c>
    </row>
    <row r="325" spans="1:14" x14ac:dyDescent="0.25">
      <c r="A325" s="6" t="s">
        <v>271</v>
      </c>
      <c r="B325" s="7" t="s">
        <v>5</v>
      </c>
      <c r="C325" s="6" t="s">
        <v>448</v>
      </c>
      <c r="D325" s="5" t="str">
        <f>VLOOKUP(C325,'[1]Colleges and ZIP'!$A$2:$E$956,5,FALSE)</f>
        <v>Omaha-Council Bluffs, NE-IA MSA</v>
      </c>
      <c r="E325" s="3">
        <v>7769</v>
      </c>
      <c r="F325" s="3">
        <v>6541</v>
      </c>
      <c r="G325" s="3">
        <v>8015</v>
      </c>
      <c r="H325" s="3">
        <v>8951</v>
      </c>
      <c r="I325" s="3">
        <v>9509</v>
      </c>
      <c r="J325" s="3">
        <v>8376</v>
      </c>
      <c r="K325" s="3">
        <v>9181</v>
      </c>
      <c r="L325" s="3">
        <v>9222</v>
      </c>
      <c r="M325" s="3">
        <v>9422</v>
      </c>
      <c r="N325" s="3">
        <v>10459</v>
      </c>
    </row>
    <row r="326" spans="1:14" x14ac:dyDescent="0.25">
      <c r="A326" s="6" t="s">
        <v>271</v>
      </c>
      <c r="B326" s="7" t="s">
        <v>2</v>
      </c>
      <c r="C326" s="6" t="s">
        <v>369</v>
      </c>
      <c r="D326" s="5" t="str">
        <f>VLOOKUP(C326,'[1]Colleges and ZIP'!$A$2:$E$956,5,FALSE)</f>
        <v>Omaha-Council Bluffs, NE-IA MSA</v>
      </c>
      <c r="E326" s="3">
        <v>28374</v>
      </c>
      <c r="F326" s="3">
        <v>26872</v>
      </c>
      <c r="G326" s="3">
        <v>27104</v>
      </c>
      <c r="H326" s="3">
        <v>27700</v>
      </c>
      <c r="I326" s="3">
        <v>31443</v>
      </c>
      <c r="J326" s="3">
        <v>32594</v>
      </c>
      <c r="K326" s="3">
        <v>29983</v>
      </c>
      <c r="L326" s="3">
        <v>25560</v>
      </c>
      <c r="M326" s="3">
        <v>23825</v>
      </c>
      <c r="N326" s="3">
        <v>23510</v>
      </c>
    </row>
    <row r="327" spans="1:14" x14ac:dyDescent="0.25">
      <c r="A327" s="12" t="s">
        <v>271</v>
      </c>
      <c r="B327" s="11" t="s">
        <v>5</v>
      </c>
      <c r="C327" s="12" t="s">
        <v>270</v>
      </c>
      <c r="D327" s="10" t="str">
        <f>VLOOKUP(C327,'[1]Colleges and ZIP'!$A$2:$E$956,5,FALSE)</f>
        <v>NE NONMETROPOLITAN AREA</v>
      </c>
      <c r="E327" s="8">
        <v>1824</v>
      </c>
      <c r="F327" s="8">
        <v>1277</v>
      </c>
      <c r="G327" s="8">
        <v>1515</v>
      </c>
      <c r="H327" s="8">
        <v>1655</v>
      </c>
      <c r="I327" s="8">
        <v>2199</v>
      </c>
      <c r="J327" s="8">
        <v>1715</v>
      </c>
      <c r="K327" s="8">
        <v>1761</v>
      </c>
      <c r="L327" s="8">
        <v>1504</v>
      </c>
      <c r="M327" s="8">
        <v>1496</v>
      </c>
      <c r="N327" s="8">
        <v>1864</v>
      </c>
    </row>
    <row r="328" spans="1:14" x14ac:dyDescent="0.25">
      <c r="A328" s="6" t="s">
        <v>167</v>
      </c>
      <c r="B328" s="7" t="s">
        <v>5</v>
      </c>
      <c r="C328" s="6" t="s">
        <v>568</v>
      </c>
      <c r="D328" s="5" t="str">
        <f>VLOOKUP(C328,'[1]Colleges and ZIP'!$A$2:$E$956,5,FALSE)</f>
        <v>Reno-Sparks, NV MSA</v>
      </c>
      <c r="E328" s="3">
        <v>99286</v>
      </c>
      <c r="F328" s="3">
        <v>104841</v>
      </c>
      <c r="G328" s="3">
        <v>109151</v>
      </c>
      <c r="H328" s="3">
        <v>95423</v>
      </c>
      <c r="I328" s="3">
        <v>89740</v>
      </c>
      <c r="J328" s="3">
        <v>85726</v>
      </c>
      <c r="K328" s="3">
        <v>89797</v>
      </c>
      <c r="L328" s="3">
        <v>87324</v>
      </c>
      <c r="M328" s="3">
        <v>90138</v>
      </c>
      <c r="N328" s="3">
        <v>95475</v>
      </c>
    </row>
    <row r="329" spans="1:14" x14ac:dyDescent="0.25">
      <c r="A329" s="6" t="s">
        <v>167</v>
      </c>
      <c r="B329" s="7" t="s">
        <v>5</v>
      </c>
      <c r="C329" s="6" t="s">
        <v>540</v>
      </c>
      <c r="D329" s="5" t="str">
        <f>VLOOKUP(C329,'[1]Colleges and ZIP'!$A$2:$E$956,5,FALSE)</f>
        <v>Las Vegas-Paradise, NV MSA</v>
      </c>
      <c r="E329" s="3">
        <v>57768</v>
      </c>
      <c r="F329" s="3">
        <v>53320</v>
      </c>
      <c r="G329" s="3">
        <v>41652</v>
      </c>
      <c r="H329" s="3">
        <v>44457</v>
      </c>
      <c r="I329" s="3">
        <v>39526</v>
      </c>
      <c r="J329" s="3">
        <v>34543</v>
      </c>
      <c r="K329" s="3">
        <v>35935</v>
      </c>
      <c r="L329" s="3">
        <v>39448</v>
      </c>
      <c r="M329" s="3">
        <v>42000</v>
      </c>
      <c r="N329" s="3">
        <v>62825</v>
      </c>
    </row>
    <row r="330" spans="1:14" x14ac:dyDescent="0.25">
      <c r="A330" s="6" t="s">
        <v>167</v>
      </c>
      <c r="B330" s="7" t="s">
        <v>5</v>
      </c>
      <c r="C330" s="6" t="s">
        <v>388</v>
      </c>
      <c r="D330" s="5" t="str">
        <f>VLOOKUP(C330,'[1]Colleges and ZIP'!$A$2:$E$956,5,FALSE)</f>
        <v>Reno-Sparks, NV MSA</v>
      </c>
      <c r="E330" s="3">
        <v>40238</v>
      </c>
      <c r="F330" s="3">
        <v>38045</v>
      </c>
      <c r="G330" s="3">
        <v>36490</v>
      </c>
      <c r="H330" s="3">
        <v>34367</v>
      </c>
      <c r="I330" s="3">
        <v>35331</v>
      </c>
      <c r="J330" s="3">
        <v>33056</v>
      </c>
      <c r="K330" s="3">
        <v>27695</v>
      </c>
      <c r="L330" s="3">
        <v>23778</v>
      </c>
      <c r="M330" s="3">
        <v>22103</v>
      </c>
      <c r="N330" s="3">
        <v>29422</v>
      </c>
    </row>
    <row r="331" spans="1:14" x14ac:dyDescent="0.25">
      <c r="A331" s="6" t="s">
        <v>167</v>
      </c>
      <c r="B331" s="7" t="s">
        <v>2</v>
      </c>
      <c r="C331" s="6" t="s">
        <v>166</v>
      </c>
      <c r="D331" s="5" t="str">
        <f>VLOOKUP(C331,'[1]Colleges and ZIP'!$A$2:$E$956,5,FALSE)</f>
        <v>Las Vegas-Paradise, NV MSA</v>
      </c>
      <c r="E331" s="4" t="s">
        <v>0</v>
      </c>
      <c r="F331" s="4" t="s">
        <v>0</v>
      </c>
      <c r="G331" s="4" t="s">
        <v>0</v>
      </c>
      <c r="H331" s="4" t="s">
        <v>0</v>
      </c>
      <c r="I331" s="3">
        <v>840</v>
      </c>
      <c r="J331" s="4" t="s">
        <v>0</v>
      </c>
      <c r="K331" s="4" t="s">
        <v>0</v>
      </c>
      <c r="L331" s="3">
        <v>3021</v>
      </c>
      <c r="M331" s="3">
        <v>3287</v>
      </c>
      <c r="N331" s="3">
        <v>3433</v>
      </c>
    </row>
    <row r="332" spans="1:14" ht="23.25" x14ac:dyDescent="0.25">
      <c r="A332" s="6" t="s">
        <v>131</v>
      </c>
      <c r="B332" s="7" t="s">
        <v>5</v>
      </c>
      <c r="C332" s="6" t="s">
        <v>575</v>
      </c>
      <c r="D332" s="5" t="str">
        <f>VLOOKUP(C332,'[1]Colleges and ZIP'!$A$2:$E$956,5,FALSE)</f>
        <v>Boston-Cambridge-Quincy, MA-NH MSA</v>
      </c>
      <c r="E332" s="3">
        <v>120463</v>
      </c>
      <c r="F332" s="3">
        <v>121092</v>
      </c>
      <c r="G332" s="3">
        <v>117546</v>
      </c>
      <c r="H332" s="3">
        <v>115562</v>
      </c>
      <c r="I332" s="3">
        <v>143002</v>
      </c>
      <c r="J332" s="3">
        <v>165156</v>
      </c>
      <c r="K332" s="3">
        <v>147446</v>
      </c>
      <c r="L332" s="3">
        <v>147544</v>
      </c>
      <c r="M332" s="3">
        <v>144735</v>
      </c>
      <c r="N332" s="3">
        <v>145015</v>
      </c>
    </row>
    <row r="333" spans="1:14" ht="23.25" x14ac:dyDescent="0.25">
      <c r="A333" s="12" t="s">
        <v>131</v>
      </c>
      <c r="B333" s="11" t="s">
        <v>2</v>
      </c>
      <c r="C333" s="12" t="s">
        <v>557</v>
      </c>
      <c r="D333" s="10" t="str">
        <f>VLOOKUP(C333,'[1]Colleges and ZIP'!$A$2:$E$956,5,FALSE)</f>
        <v>NH NONMETROPOLITAN AREA</v>
      </c>
      <c r="E333" s="8">
        <v>192846</v>
      </c>
      <c r="F333" s="8">
        <v>188122</v>
      </c>
      <c r="G333" s="8">
        <v>190425</v>
      </c>
      <c r="H333" s="8">
        <v>194141</v>
      </c>
      <c r="I333" s="8">
        <v>210631</v>
      </c>
      <c r="J333" s="8">
        <v>195930</v>
      </c>
      <c r="K333" s="8">
        <v>201591</v>
      </c>
      <c r="L333" s="8">
        <v>212606</v>
      </c>
      <c r="M333" s="8">
        <v>209646</v>
      </c>
      <c r="N333" s="8">
        <v>233636</v>
      </c>
    </row>
    <row r="334" spans="1:14" ht="23.25" x14ac:dyDescent="0.25">
      <c r="A334" s="12" t="s">
        <v>131</v>
      </c>
      <c r="B334" s="11" t="s">
        <v>5</v>
      </c>
      <c r="C334" s="12" t="s">
        <v>130</v>
      </c>
      <c r="D334" s="10" t="str">
        <f>VLOOKUP(C334,'[1]Colleges and ZIP'!$A$2:$E$956,5,FALSE)</f>
        <v>NH NONMETROPOLITAN AREA</v>
      </c>
      <c r="E334" s="9" t="s">
        <v>0</v>
      </c>
      <c r="F334" s="8">
        <v>1507</v>
      </c>
      <c r="G334" s="8">
        <v>1173</v>
      </c>
      <c r="H334" s="8">
        <v>1752</v>
      </c>
      <c r="I334" s="8">
        <v>3729</v>
      </c>
      <c r="J334" s="8">
        <v>2913</v>
      </c>
      <c r="K334" s="8">
        <v>2872</v>
      </c>
      <c r="L334" s="8">
        <v>2786</v>
      </c>
      <c r="M334" s="8">
        <v>2318</v>
      </c>
      <c r="N334" s="8">
        <v>1340</v>
      </c>
    </row>
    <row r="335" spans="1:14" x14ac:dyDescent="0.25">
      <c r="A335" s="6" t="s">
        <v>19</v>
      </c>
      <c r="B335" s="7" t="s">
        <v>5</v>
      </c>
      <c r="C335" s="6" t="s">
        <v>652</v>
      </c>
      <c r="D335" s="5" t="str">
        <f>VLOOKUP(C335,'[1]Colleges and ZIP'!$A$2:$E$956,5,FALSE)</f>
        <v>New York-Northern New Jersey-Long Island, NY-NJ-PA MSA</v>
      </c>
      <c r="E335" s="4" t="s">
        <v>46</v>
      </c>
      <c r="F335" s="4" t="s">
        <v>46</v>
      </c>
      <c r="G335" s="4" t="s">
        <v>46</v>
      </c>
      <c r="H335" s="3">
        <v>428432</v>
      </c>
      <c r="I335" s="3">
        <v>432306</v>
      </c>
      <c r="J335" s="3">
        <v>434901</v>
      </c>
      <c r="K335" s="3">
        <v>493320</v>
      </c>
      <c r="L335" s="3">
        <v>644116</v>
      </c>
      <c r="M335" s="3">
        <v>628613</v>
      </c>
      <c r="N335" s="3">
        <v>630212</v>
      </c>
    </row>
    <row r="336" spans="1:14" x14ac:dyDescent="0.25">
      <c r="A336" s="6" t="s">
        <v>19</v>
      </c>
      <c r="B336" s="7" t="s">
        <v>2</v>
      </c>
      <c r="C336" s="6" t="s">
        <v>579</v>
      </c>
      <c r="D336" s="5" t="str">
        <f>VLOOKUP(C336,'[1]Colleges and ZIP'!$A$2:$E$956,5,FALSE)</f>
        <v>Trenton-Ewing, NJ MSA</v>
      </c>
      <c r="E336" s="3">
        <v>198945</v>
      </c>
      <c r="F336" s="3">
        <v>204489</v>
      </c>
      <c r="G336" s="3">
        <v>212510</v>
      </c>
      <c r="H336" s="3">
        <v>242570</v>
      </c>
      <c r="I336" s="3">
        <v>263335</v>
      </c>
      <c r="J336" s="3">
        <v>275666</v>
      </c>
      <c r="K336" s="3">
        <v>269908</v>
      </c>
      <c r="L336" s="3">
        <v>293274</v>
      </c>
      <c r="M336" s="3">
        <v>279851</v>
      </c>
      <c r="N336" s="3">
        <v>305147</v>
      </c>
    </row>
    <row r="337" spans="1:14" x14ac:dyDescent="0.25">
      <c r="A337" s="6" t="s">
        <v>19</v>
      </c>
      <c r="B337" s="7" t="s">
        <v>5</v>
      </c>
      <c r="C337" s="6" t="s">
        <v>513</v>
      </c>
      <c r="D337" s="5" t="str">
        <f>VLOOKUP(C337,'[1]Colleges and ZIP'!$A$2:$E$956,5,FALSE)</f>
        <v>New York-Northern New Jersey-Long Island, NY-NJ-PA MSA</v>
      </c>
      <c r="E337" s="3">
        <v>88699</v>
      </c>
      <c r="F337" s="3">
        <v>89792</v>
      </c>
      <c r="G337" s="3">
        <v>92891</v>
      </c>
      <c r="H337" s="3">
        <v>92318</v>
      </c>
      <c r="I337" s="3">
        <v>100491</v>
      </c>
      <c r="J337" s="3">
        <v>102851</v>
      </c>
      <c r="K337" s="3">
        <v>107310</v>
      </c>
      <c r="L337" s="3">
        <v>106081</v>
      </c>
      <c r="M337" s="3">
        <v>110512</v>
      </c>
      <c r="N337" s="3">
        <v>130812</v>
      </c>
    </row>
    <row r="338" spans="1:14" x14ac:dyDescent="0.25">
      <c r="A338" s="6" t="s">
        <v>19</v>
      </c>
      <c r="B338" s="7" t="s">
        <v>5</v>
      </c>
      <c r="C338" s="6" t="s">
        <v>453</v>
      </c>
      <c r="D338" s="5" t="str">
        <f>VLOOKUP(C338,'[1]Colleges and ZIP'!$A$2:$E$956,5,FALSE)</f>
        <v>New York-Northern New Jersey-Long Island, NY-NJ-PA MSA</v>
      </c>
      <c r="E338" s="4" t="s">
        <v>46</v>
      </c>
      <c r="F338" s="4" t="s">
        <v>46</v>
      </c>
      <c r="G338" s="4" t="s">
        <v>46</v>
      </c>
      <c r="H338" s="3">
        <v>27745</v>
      </c>
      <c r="I338" s="3">
        <v>35774</v>
      </c>
      <c r="J338" s="3">
        <v>34797</v>
      </c>
      <c r="K338" s="3">
        <v>37134</v>
      </c>
      <c r="L338" s="3">
        <v>28083</v>
      </c>
      <c r="M338" s="3">
        <v>24387</v>
      </c>
      <c r="N338" s="3">
        <v>21492</v>
      </c>
    </row>
    <row r="339" spans="1:14" x14ac:dyDescent="0.25">
      <c r="A339" s="6" t="s">
        <v>19</v>
      </c>
      <c r="B339" s="7" t="s">
        <v>2</v>
      </c>
      <c r="C339" s="6" t="s">
        <v>430</v>
      </c>
      <c r="D339" s="5" t="str">
        <f>VLOOKUP(C339,'[1]Colleges and ZIP'!$A$2:$E$956,5,FALSE)</f>
        <v>New York-Northern New Jersey-Long Island, NY-NJ-PA MSA</v>
      </c>
      <c r="E339" s="3">
        <v>34383</v>
      </c>
      <c r="F339" s="3">
        <v>30493</v>
      </c>
      <c r="G339" s="3">
        <v>28660</v>
      </c>
      <c r="H339" s="3">
        <v>35544</v>
      </c>
      <c r="I339" s="3">
        <v>41622</v>
      </c>
      <c r="J339" s="3">
        <v>31929</v>
      </c>
      <c r="K339" s="3">
        <v>28908</v>
      </c>
      <c r="L339" s="3">
        <v>30826</v>
      </c>
      <c r="M339" s="3">
        <v>34082</v>
      </c>
      <c r="N339" s="3">
        <v>35765</v>
      </c>
    </row>
    <row r="340" spans="1:14" x14ac:dyDescent="0.25">
      <c r="A340" s="6" t="s">
        <v>19</v>
      </c>
      <c r="B340" s="7" t="s">
        <v>5</v>
      </c>
      <c r="C340" s="6" t="s">
        <v>397</v>
      </c>
      <c r="D340" s="5" t="str">
        <f>VLOOKUP(C340,'[1]Colleges and ZIP'!$A$2:$E$956,5,FALSE)</f>
        <v>Philadelphia-Camden-Wilmington, PA-NJ-DE-MD MSA</v>
      </c>
      <c r="E340" s="4" t="s">
        <v>46</v>
      </c>
      <c r="F340" s="4" t="s">
        <v>46</v>
      </c>
      <c r="G340" s="4" t="s">
        <v>46</v>
      </c>
      <c r="H340" s="3">
        <v>3574</v>
      </c>
      <c r="I340" s="3">
        <v>5079</v>
      </c>
      <c r="J340" s="3">
        <v>3810</v>
      </c>
      <c r="K340" s="3">
        <v>5722</v>
      </c>
      <c r="L340" s="3">
        <v>4919</v>
      </c>
      <c r="M340" s="3">
        <v>5123</v>
      </c>
      <c r="N340" s="3">
        <v>4250</v>
      </c>
    </row>
    <row r="341" spans="1:14" x14ac:dyDescent="0.25">
      <c r="A341" s="6" t="s">
        <v>19</v>
      </c>
      <c r="B341" s="7" t="s">
        <v>5</v>
      </c>
      <c r="C341" s="6" t="s">
        <v>385</v>
      </c>
      <c r="D341" s="5" t="str">
        <f>VLOOKUP(C341,'[1]Colleges and ZIP'!$A$2:$E$956,5,FALSE)</f>
        <v>Philadelphia-Camden-Wilmington, PA-NJ-DE-MD MSA</v>
      </c>
      <c r="E341" s="3">
        <v>7569</v>
      </c>
      <c r="F341" s="3">
        <v>6338</v>
      </c>
      <c r="G341" s="3">
        <v>6950</v>
      </c>
      <c r="H341" s="3">
        <v>2987</v>
      </c>
      <c r="I341" s="3">
        <v>3247</v>
      </c>
      <c r="J341" s="3">
        <v>3783</v>
      </c>
      <c r="K341" s="3">
        <v>3407</v>
      </c>
      <c r="L341" s="3">
        <v>8202</v>
      </c>
      <c r="M341" s="3">
        <v>8044</v>
      </c>
      <c r="N341" s="3">
        <v>10212</v>
      </c>
    </row>
    <row r="342" spans="1:14" x14ac:dyDescent="0.25">
      <c r="A342" s="6" t="s">
        <v>19</v>
      </c>
      <c r="B342" s="7" t="s">
        <v>5</v>
      </c>
      <c r="C342" s="6" t="s">
        <v>321</v>
      </c>
      <c r="D342" s="5" t="str">
        <f>VLOOKUP(C342,'[1]Colleges and ZIP'!$A$2:$E$956,5,FALSE)</f>
        <v>New York-Northern New Jersey-Long Island, NY-NJ-PA MSA</v>
      </c>
      <c r="E342" s="3">
        <v>385</v>
      </c>
      <c r="F342" s="3">
        <v>789</v>
      </c>
      <c r="G342" s="3">
        <v>1017</v>
      </c>
      <c r="H342" s="3">
        <v>1051</v>
      </c>
      <c r="I342" s="3">
        <v>1452</v>
      </c>
      <c r="J342" s="4" t="s">
        <v>0</v>
      </c>
      <c r="K342" s="4" t="s">
        <v>0</v>
      </c>
      <c r="L342" s="4" t="s">
        <v>0</v>
      </c>
      <c r="M342" s="4" t="s">
        <v>0</v>
      </c>
      <c r="N342" s="3">
        <v>1919</v>
      </c>
    </row>
    <row r="343" spans="1:14" x14ac:dyDescent="0.25">
      <c r="A343" s="6" t="s">
        <v>19</v>
      </c>
      <c r="B343" s="7" t="s">
        <v>5</v>
      </c>
      <c r="C343" s="6" t="s">
        <v>313</v>
      </c>
      <c r="D343" s="5" t="str">
        <f>VLOOKUP(C343,'[1]Colleges and ZIP'!$A$2:$E$956,5,FALSE)</f>
        <v>New York-Northern New Jersey-Long Island, NY-NJ-PA MSA</v>
      </c>
      <c r="E343" s="3">
        <v>1341</v>
      </c>
      <c r="F343" s="3">
        <v>1405</v>
      </c>
      <c r="G343" s="3">
        <v>1733</v>
      </c>
      <c r="H343" s="3">
        <v>2255</v>
      </c>
      <c r="I343" s="3">
        <v>3621</v>
      </c>
      <c r="J343" s="3">
        <v>5123</v>
      </c>
      <c r="K343" s="3">
        <v>4568</v>
      </c>
      <c r="L343" s="3">
        <v>4266</v>
      </c>
      <c r="M343" s="3">
        <v>4274</v>
      </c>
      <c r="N343" s="3">
        <v>6320</v>
      </c>
    </row>
    <row r="344" spans="1:14" x14ac:dyDescent="0.25">
      <c r="A344" s="6" t="s">
        <v>19</v>
      </c>
      <c r="B344" s="7" t="s">
        <v>2</v>
      </c>
      <c r="C344" s="6" t="s">
        <v>248</v>
      </c>
      <c r="D344" s="5" t="str">
        <f>VLOOKUP(C344,'[1]Colleges and ZIP'!$A$2:$E$956,5,FALSE)</f>
        <v>New York-Northern New Jersey-Long Island, NY-NJ-PA MSA</v>
      </c>
      <c r="E344" s="3">
        <v>8035</v>
      </c>
      <c r="F344" s="3">
        <v>6812</v>
      </c>
      <c r="G344" s="3">
        <v>15427</v>
      </c>
      <c r="H344" s="3">
        <v>4003</v>
      </c>
      <c r="I344" s="3">
        <v>7701</v>
      </c>
      <c r="J344" s="3">
        <v>6398</v>
      </c>
      <c r="K344" s="3">
        <v>6489</v>
      </c>
      <c r="L344" s="3">
        <v>6675</v>
      </c>
      <c r="M344" s="3">
        <v>7058</v>
      </c>
      <c r="N344" s="3">
        <v>7244</v>
      </c>
    </row>
    <row r="345" spans="1:14" x14ac:dyDescent="0.25">
      <c r="A345" s="6" t="s">
        <v>19</v>
      </c>
      <c r="B345" s="7" t="s">
        <v>5</v>
      </c>
      <c r="C345" s="6" t="s">
        <v>207</v>
      </c>
      <c r="D345" s="5" t="str">
        <f>VLOOKUP(C345,'[1]Colleges and ZIP'!$A$2:$E$956,5,FALSE)</f>
        <v>Atlantic City, NJ MSA</v>
      </c>
      <c r="E345" s="4" t="s">
        <v>0</v>
      </c>
      <c r="F345" s="4" t="s">
        <v>0</v>
      </c>
      <c r="G345" s="4" t="s">
        <v>0</v>
      </c>
      <c r="H345" s="4" t="s">
        <v>0</v>
      </c>
      <c r="I345" s="3">
        <v>1455</v>
      </c>
      <c r="J345" s="3">
        <v>927</v>
      </c>
      <c r="K345" s="4" t="s">
        <v>0</v>
      </c>
      <c r="L345" s="3">
        <v>1374</v>
      </c>
      <c r="M345" s="3">
        <v>1452</v>
      </c>
      <c r="N345" s="3">
        <v>807</v>
      </c>
    </row>
    <row r="346" spans="1:14" x14ac:dyDescent="0.25">
      <c r="A346" s="6" t="s">
        <v>19</v>
      </c>
      <c r="B346" s="7" t="s">
        <v>2</v>
      </c>
      <c r="C346" s="6" t="s">
        <v>188</v>
      </c>
      <c r="D346" s="5" t="str">
        <f>VLOOKUP(C346,'[1]Colleges and ZIP'!$A$2:$E$956,5,FALSE)</f>
        <v>Trenton-Ewing, NJ MSA</v>
      </c>
      <c r="E346" s="3">
        <v>1330</v>
      </c>
      <c r="F346" s="3">
        <v>1410</v>
      </c>
      <c r="G346" s="3">
        <v>1550</v>
      </c>
      <c r="H346" s="3">
        <v>1671</v>
      </c>
      <c r="I346" s="3">
        <v>1672</v>
      </c>
      <c r="J346" s="3">
        <v>1890</v>
      </c>
      <c r="K346" s="3">
        <v>1648</v>
      </c>
      <c r="L346" s="3">
        <v>1793</v>
      </c>
      <c r="M346" s="3">
        <v>1726</v>
      </c>
      <c r="N346" s="3">
        <v>1617</v>
      </c>
    </row>
    <row r="347" spans="1:14" x14ac:dyDescent="0.25">
      <c r="A347" s="6" t="s">
        <v>19</v>
      </c>
      <c r="B347" s="7" t="s">
        <v>2</v>
      </c>
      <c r="C347" s="6" t="s">
        <v>120</v>
      </c>
      <c r="D347" s="5" t="str">
        <f>VLOOKUP(C347,'[1]Colleges and ZIP'!$A$2:$E$956,5,FALSE)</f>
        <v>New York-Northern New Jersey-Long Island, NY-NJ-PA MSA</v>
      </c>
      <c r="E347" s="3">
        <v>1766</v>
      </c>
      <c r="F347" s="3">
        <v>1545</v>
      </c>
      <c r="G347" s="3">
        <v>1576</v>
      </c>
      <c r="H347" s="3">
        <v>2195</v>
      </c>
      <c r="I347" s="3">
        <v>1956</v>
      </c>
      <c r="J347" s="3">
        <v>904</v>
      </c>
      <c r="K347" s="4" t="s">
        <v>0</v>
      </c>
      <c r="L347" s="3">
        <v>865</v>
      </c>
      <c r="M347" s="4" t="s">
        <v>0</v>
      </c>
      <c r="N347" s="3">
        <v>900</v>
      </c>
    </row>
    <row r="348" spans="1:14" x14ac:dyDescent="0.25">
      <c r="A348" s="6" t="s">
        <v>19</v>
      </c>
      <c r="B348" s="7" t="s">
        <v>5</v>
      </c>
      <c r="C348" s="6" t="s">
        <v>18</v>
      </c>
      <c r="D348" s="5" t="str">
        <f>VLOOKUP(C348,'[1]Colleges and ZIP'!$A$2:$E$956,5,FALSE)</f>
        <v>New York-Northern New Jersey-Long Island, NY-NJ-PA MSA</v>
      </c>
      <c r="E348" s="4" t="s">
        <v>0</v>
      </c>
      <c r="F348" s="4" t="s">
        <v>0</v>
      </c>
      <c r="G348" s="4" t="s">
        <v>0</v>
      </c>
      <c r="H348" s="4" t="s">
        <v>0</v>
      </c>
      <c r="I348" s="3">
        <v>1497</v>
      </c>
      <c r="J348" s="3">
        <v>2029</v>
      </c>
      <c r="K348" s="3">
        <v>761</v>
      </c>
      <c r="L348" s="4" t="s">
        <v>0</v>
      </c>
      <c r="M348" s="3">
        <v>1064</v>
      </c>
      <c r="N348" s="3">
        <v>908</v>
      </c>
    </row>
    <row r="349" spans="1:14" x14ac:dyDescent="0.25">
      <c r="A349" s="6" t="s">
        <v>12</v>
      </c>
      <c r="B349" s="7" t="s">
        <v>5</v>
      </c>
      <c r="C349" s="6" t="s">
        <v>616</v>
      </c>
      <c r="D349" s="5" t="str">
        <f>VLOOKUP(C349,'[1]Colleges and ZIP'!$A$2:$E$956,5,FALSE)</f>
        <v>Albuquerque, NM MSA</v>
      </c>
      <c r="E349" s="3">
        <v>181734</v>
      </c>
      <c r="F349" s="3">
        <v>202694</v>
      </c>
      <c r="G349" s="3">
        <v>205831</v>
      </c>
      <c r="H349" s="3">
        <v>211771</v>
      </c>
      <c r="I349" s="3">
        <v>220565</v>
      </c>
      <c r="J349" s="3">
        <v>220360</v>
      </c>
      <c r="K349" s="3">
        <v>227703</v>
      </c>
      <c r="L349" s="3">
        <v>228849</v>
      </c>
      <c r="M349" s="3">
        <v>232271</v>
      </c>
      <c r="N349" s="3">
        <v>239550</v>
      </c>
    </row>
    <row r="350" spans="1:14" x14ac:dyDescent="0.25">
      <c r="A350" s="6" t="s">
        <v>12</v>
      </c>
      <c r="B350" s="7" t="s">
        <v>5</v>
      </c>
      <c r="C350" s="6" t="s">
        <v>520</v>
      </c>
      <c r="D350" s="5" t="str">
        <f>VLOOKUP(C350,'[1]Colleges and ZIP'!$A$2:$E$956,5,FALSE)</f>
        <v>Las Cruces, NM MSA</v>
      </c>
      <c r="E350" s="3">
        <v>152104</v>
      </c>
      <c r="F350" s="3">
        <v>141523</v>
      </c>
      <c r="G350" s="3">
        <v>154363</v>
      </c>
      <c r="H350" s="3">
        <v>157872</v>
      </c>
      <c r="I350" s="3">
        <v>139062</v>
      </c>
      <c r="J350" s="3">
        <v>141151</v>
      </c>
      <c r="K350" s="3">
        <v>142365</v>
      </c>
      <c r="L350" s="3">
        <v>134262</v>
      </c>
      <c r="M350" s="3">
        <v>132377</v>
      </c>
      <c r="N350" s="3">
        <v>114619</v>
      </c>
    </row>
    <row r="351" spans="1:14" x14ac:dyDescent="0.25">
      <c r="A351" s="12" t="s">
        <v>12</v>
      </c>
      <c r="B351" s="11" t="s">
        <v>5</v>
      </c>
      <c r="C351" s="12" t="s">
        <v>443</v>
      </c>
      <c r="D351" s="10" t="str">
        <f>VLOOKUP(C351,'[1]Colleges and ZIP'!$A$2:$E$956,5,FALSE)</f>
        <v>NM NONMETROPOLITAN AREA</v>
      </c>
      <c r="E351" s="8">
        <v>83742</v>
      </c>
      <c r="F351" s="8">
        <v>79437</v>
      </c>
      <c r="G351" s="8">
        <v>81742</v>
      </c>
      <c r="H351" s="8">
        <v>51696</v>
      </c>
      <c r="I351" s="8">
        <v>43857</v>
      </c>
      <c r="J351" s="8">
        <v>37875</v>
      </c>
      <c r="K351" s="8">
        <v>32499</v>
      </c>
      <c r="L351" s="8">
        <v>48338</v>
      </c>
      <c r="M351" s="8">
        <v>26265</v>
      </c>
      <c r="N351" s="8">
        <v>19598</v>
      </c>
    </row>
    <row r="352" spans="1:14" x14ac:dyDescent="0.25">
      <c r="A352" s="12" t="s">
        <v>12</v>
      </c>
      <c r="B352" s="11" t="s">
        <v>5</v>
      </c>
      <c r="C352" s="12" t="s">
        <v>181</v>
      </c>
      <c r="D352" s="10" t="str">
        <f>VLOOKUP(C352,'[1]Colleges and ZIP'!$A$2:$E$956,5,FALSE)</f>
        <v>NM NONMETROPOLITAN AREA</v>
      </c>
      <c r="E352" s="8">
        <v>2992</v>
      </c>
      <c r="F352" s="8">
        <v>3945</v>
      </c>
      <c r="G352" s="8">
        <v>4696</v>
      </c>
      <c r="H352" s="8">
        <v>1529</v>
      </c>
      <c r="I352" s="8">
        <v>1498</v>
      </c>
      <c r="J352" s="8">
        <v>1566</v>
      </c>
      <c r="K352" s="8">
        <v>1209</v>
      </c>
      <c r="L352" s="8">
        <v>979</v>
      </c>
      <c r="M352" s="9" t="s">
        <v>0</v>
      </c>
      <c r="N352" s="8">
        <v>1111</v>
      </c>
    </row>
    <row r="353" spans="1:14" x14ac:dyDescent="0.25">
      <c r="A353" s="12" t="s">
        <v>12</v>
      </c>
      <c r="B353" s="11" t="s">
        <v>5</v>
      </c>
      <c r="C353" s="10" t="s">
        <v>11</v>
      </c>
      <c r="D353" s="10" t="str">
        <f>VLOOKUP(C353,'[1]Colleges and ZIP'!$A$2:$E$956,5,FALSE)</f>
        <v>NM NONMETROPOLITAN AREA</v>
      </c>
      <c r="E353" s="9" t="s">
        <v>0</v>
      </c>
      <c r="F353" s="9" t="s">
        <v>0</v>
      </c>
      <c r="G353" s="9" t="s">
        <v>0</v>
      </c>
      <c r="H353" s="9" t="s">
        <v>0</v>
      </c>
      <c r="I353" s="8">
        <v>357</v>
      </c>
      <c r="J353" s="9" t="s">
        <v>0</v>
      </c>
      <c r="K353" s="9" t="s">
        <v>0</v>
      </c>
      <c r="L353" s="9" t="s">
        <v>0</v>
      </c>
      <c r="M353" s="9" t="s">
        <v>0</v>
      </c>
      <c r="N353" s="8">
        <v>490</v>
      </c>
    </row>
    <row r="354" spans="1:14" x14ac:dyDescent="0.25">
      <c r="A354" s="6" t="s">
        <v>23</v>
      </c>
      <c r="B354" s="7" t="s">
        <v>2</v>
      </c>
      <c r="C354" s="6" t="s">
        <v>671</v>
      </c>
      <c r="D354" s="5" t="str">
        <f>VLOOKUP(C354,'[1]Colleges and ZIP'!$A$2:$E$956,5,FALSE)</f>
        <v>Ithaca, NY MSA</v>
      </c>
      <c r="E354" s="3">
        <v>645791</v>
      </c>
      <c r="F354" s="3">
        <v>655641</v>
      </c>
      <c r="G354" s="3">
        <v>672692</v>
      </c>
      <c r="H354" s="3">
        <v>749721</v>
      </c>
      <c r="I354" s="3">
        <v>781651</v>
      </c>
      <c r="J354" s="3">
        <v>802387</v>
      </c>
      <c r="K354" s="3">
        <v>845184</v>
      </c>
      <c r="L354" s="3">
        <v>883292</v>
      </c>
      <c r="M354" s="3">
        <v>954412</v>
      </c>
      <c r="N354" s="3">
        <v>974199</v>
      </c>
    </row>
    <row r="355" spans="1:14" x14ac:dyDescent="0.25">
      <c r="A355" s="6" t="s">
        <v>23</v>
      </c>
      <c r="B355" s="7" t="s">
        <v>2</v>
      </c>
      <c r="C355" s="6" t="s">
        <v>661</v>
      </c>
      <c r="D355" s="5" t="str">
        <f>VLOOKUP(C355,'[1]Colleges and ZIP'!$A$2:$E$956,5,FALSE)</f>
        <v>New York-Northern New Jersey-Long Island, NY-NJ-PA MSA</v>
      </c>
      <c r="E355" s="3">
        <v>545996</v>
      </c>
      <c r="F355" s="3">
        <v>548704</v>
      </c>
      <c r="G355" s="3">
        <v>604660</v>
      </c>
      <c r="H355" s="3">
        <v>807235</v>
      </c>
      <c r="I355" s="3">
        <v>878900</v>
      </c>
      <c r="J355" s="3">
        <v>889487</v>
      </c>
      <c r="K355" s="3">
        <v>889188</v>
      </c>
      <c r="L355" s="3">
        <v>890642</v>
      </c>
      <c r="M355" s="3">
        <v>868159</v>
      </c>
      <c r="N355" s="3">
        <v>837312</v>
      </c>
    </row>
    <row r="356" spans="1:14" x14ac:dyDescent="0.25">
      <c r="A356" s="6" t="s">
        <v>23</v>
      </c>
      <c r="B356" s="7" t="s">
        <v>2</v>
      </c>
      <c r="C356" s="6" t="s">
        <v>642</v>
      </c>
      <c r="D356" s="5" t="str">
        <f>VLOOKUP(C356,'[1]Colleges and ZIP'!$A$2:$E$956,5,FALSE)</f>
        <v>New York-Northern New Jersey-Long Island, NY-NJ-PA MSA</v>
      </c>
      <c r="E356" s="3">
        <v>319728</v>
      </c>
      <c r="F356" s="3">
        <v>337093</v>
      </c>
      <c r="G356" s="3">
        <v>338839</v>
      </c>
      <c r="H356" s="3">
        <v>365944</v>
      </c>
      <c r="I356" s="3">
        <v>430752</v>
      </c>
      <c r="J356" s="3">
        <v>458645</v>
      </c>
      <c r="K356" s="3">
        <v>471909</v>
      </c>
      <c r="L356" s="3">
        <v>523623</v>
      </c>
      <c r="M356" s="3">
        <v>602041</v>
      </c>
      <c r="N356" s="3">
        <v>809739</v>
      </c>
    </row>
    <row r="357" spans="1:14" x14ac:dyDescent="0.25">
      <c r="A357" s="6" t="s">
        <v>23</v>
      </c>
      <c r="B357" s="7" t="s">
        <v>5</v>
      </c>
      <c r="C357" s="6" t="s">
        <v>625</v>
      </c>
      <c r="D357" s="5" t="str">
        <f>VLOOKUP(C357,'[1]Colleges and ZIP'!$A$2:$E$956,5,FALSE)</f>
        <v>Buffalo-Niagara Falls, NY MSA</v>
      </c>
      <c r="E357" s="3">
        <v>323417</v>
      </c>
      <c r="F357" s="3">
        <v>339575</v>
      </c>
      <c r="G357" s="3">
        <v>349423</v>
      </c>
      <c r="H357" s="3">
        <v>349670</v>
      </c>
      <c r="I357" s="3">
        <v>353172</v>
      </c>
      <c r="J357" s="3">
        <v>360226</v>
      </c>
      <c r="K357" s="3">
        <v>387863</v>
      </c>
      <c r="L357" s="3">
        <v>386562</v>
      </c>
      <c r="M357" s="3">
        <v>382935</v>
      </c>
      <c r="N357" s="3">
        <v>389569</v>
      </c>
    </row>
    <row r="358" spans="1:14" x14ac:dyDescent="0.25">
      <c r="A358" s="6" t="s">
        <v>23</v>
      </c>
      <c r="B358" s="7" t="s">
        <v>2</v>
      </c>
      <c r="C358" s="6" t="s">
        <v>614</v>
      </c>
      <c r="D358" s="5" t="str">
        <f>VLOOKUP(C358,'[1]Colleges and ZIP'!$A$2:$E$956,5,FALSE)</f>
        <v>Rochester, NY MSA</v>
      </c>
      <c r="E358" s="3">
        <v>377016</v>
      </c>
      <c r="F358" s="3">
        <v>378368</v>
      </c>
      <c r="G358" s="3">
        <v>398187</v>
      </c>
      <c r="H358" s="3">
        <v>414655</v>
      </c>
      <c r="I358" s="3">
        <v>429034</v>
      </c>
      <c r="J358" s="3">
        <v>389612</v>
      </c>
      <c r="K358" s="3">
        <v>389355</v>
      </c>
      <c r="L358" s="3">
        <v>353419</v>
      </c>
      <c r="M358" s="3">
        <v>346932</v>
      </c>
      <c r="N358" s="3">
        <v>346165</v>
      </c>
    </row>
    <row r="359" spans="1:14" x14ac:dyDescent="0.25">
      <c r="A359" s="6" t="s">
        <v>23</v>
      </c>
      <c r="B359" s="7" t="s">
        <v>2</v>
      </c>
      <c r="C359" s="6" t="s">
        <v>583</v>
      </c>
      <c r="D359" s="5" t="str">
        <f>VLOOKUP(C359,'[1]Colleges and ZIP'!$A$2:$E$956,5,FALSE)</f>
        <v>New York-Northern New Jersey-Long Island, NY-NJ-PA MSA</v>
      </c>
      <c r="E359" s="3">
        <v>269451</v>
      </c>
      <c r="F359" s="3">
        <v>296380</v>
      </c>
      <c r="G359" s="3">
        <v>318407</v>
      </c>
      <c r="H359" s="3">
        <v>370666</v>
      </c>
      <c r="I359" s="3">
        <v>405527</v>
      </c>
      <c r="J359" s="3">
        <v>400680</v>
      </c>
      <c r="K359" s="3">
        <v>428654</v>
      </c>
      <c r="L359" s="3">
        <v>463429</v>
      </c>
      <c r="M359" s="3">
        <v>508353</v>
      </c>
      <c r="N359" s="3">
        <v>540296</v>
      </c>
    </row>
    <row r="360" spans="1:14" x14ac:dyDescent="0.25">
      <c r="A360" s="6" t="s">
        <v>23</v>
      </c>
      <c r="B360" s="7" t="s">
        <v>5</v>
      </c>
      <c r="C360" s="6" t="s">
        <v>577</v>
      </c>
      <c r="D360" s="5" t="str">
        <f>VLOOKUP(C360,'[1]Colleges and ZIP'!$A$2:$E$956,5,FALSE)</f>
        <v>New York-Northern New Jersey-Long Island, NY-NJ-PA MSA</v>
      </c>
      <c r="E360" s="3">
        <v>268541</v>
      </c>
      <c r="F360" s="3">
        <v>190712</v>
      </c>
      <c r="G360" s="3">
        <v>189299</v>
      </c>
      <c r="H360" s="3">
        <v>204728</v>
      </c>
      <c r="I360" s="3">
        <v>211356</v>
      </c>
      <c r="J360" s="3">
        <v>219744</v>
      </c>
      <c r="K360" s="3">
        <v>225712</v>
      </c>
      <c r="L360" s="3">
        <v>211631</v>
      </c>
      <c r="M360" s="3">
        <v>220580</v>
      </c>
      <c r="N360" s="3">
        <v>230621</v>
      </c>
    </row>
    <row r="361" spans="1:14" x14ac:dyDescent="0.25">
      <c r="A361" s="6" t="s">
        <v>23</v>
      </c>
      <c r="B361" s="7" t="s">
        <v>2</v>
      </c>
      <c r="C361" s="6" t="s">
        <v>560</v>
      </c>
      <c r="D361" s="5" t="str">
        <f>VLOOKUP(C361,'[1]Colleges and ZIP'!$A$2:$E$956,5,FALSE)</f>
        <v>Syracuse, NY MSA</v>
      </c>
      <c r="E361" s="3">
        <v>58342</v>
      </c>
      <c r="F361" s="3">
        <v>62098</v>
      </c>
      <c r="G361" s="3">
        <v>79950</v>
      </c>
      <c r="H361" s="3">
        <v>107024</v>
      </c>
      <c r="I361" s="3">
        <v>83686</v>
      </c>
      <c r="J361" s="3">
        <v>85649</v>
      </c>
      <c r="K361" s="3">
        <v>70967</v>
      </c>
      <c r="L361" s="3">
        <v>66321</v>
      </c>
      <c r="M361" s="3">
        <v>69896</v>
      </c>
      <c r="N361" s="3">
        <v>84651</v>
      </c>
    </row>
    <row r="362" spans="1:14" x14ac:dyDescent="0.25">
      <c r="A362" s="6" t="s">
        <v>23</v>
      </c>
      <c r="B362" s="7" t="s">
        <v>2</v>
      </c>
      <c r="C362" s="6" t="s">
        <v>553</v>
      </c>
      <c r="D362" s="5" t="str">
        <f>VLOOKUP(C362,'[1]Colleges and ZIP'!$A$2:$E$956,5,FALSE)</f>
        <v>Albany-Schenectady-Troy, NY MSA</v>
      </c>
      <c r="E362" s="3">
        <v>77679</v>
      </c>
      <c r="F362" s="3">
        <v>77967</v>
      </c>
      <c r="G362" s="3">
        <v>78188</v>
      </c>
      <c r="H362" s="3">
        <v>83952</v>
      </c>
      <c r="I362" s="3">
        <v>84834</v>
      </c>
      <c r="J362" s="3">
        <v>92720</v>
      </c>
      <c r="K362" s="3">
        <v>92495</v>
      </c>
      <c r="L362" s="3">
        <v>105608</v>
      </c>
      <c r="M362" s="3">
        <v>102841</v>
      </c>
      <c r="N362" s="3">
        <v>101127</v>
      </c>
    </row>
    <row r="363" spans="1:14" x14ac:dyDescent="0.25">
      <c r="A363" s="6" t="s">
        <v>23</v>
      </c>
      <c r="B363" s="7" t="s">
        <v>2</v>
      </c>
      <c r="C363" s="6" t="s">
        <v>549</v>
      </c>
      <c r="D363" s="5" t="str">
        <f>VLOOKUP(C363,'[1]Colleges and ZIP'!$A$2:$E$956,5,FALSE)</f>
        <v>New York-Northern New Jersey-Long Island, NY-NJ-PA MSA</v>
      </c>
      <c r="E363" s="4" t="s">
        <v>457</v>
      </c>
      <c r="F363" s="4" t="s">
        <v>457</v>
      </c>
      <c r="G363" s="4" t="s">
        <v>457</v>
      </c>
      <c r="H363" s="4" t="s">
        <v>457</v>
      </c>
      <c r="I363" s="4" t="s">
        <v>457</v>
      </c>
      <c r="J363" s="4" t="s">
        <v>457</v>
      </c>
      <c r="K363" s="4" t="s">
        <v>457</v>
      </c>
      <c r="L363" s="4" t="s">
        <v>457</v>
      </c>
      <c r="M363" s="4" t="s">
        <v>457</v>
      </c>
      <c r="N363" s="3">
        <v>300909</v>
      </c>
    </row>
    <row r="364" spans="1:14" x14ac:dyDescent="0.25">
      <c r="A364" s="6" t="s">
        <v>23</v>
      </c>
      <c r="B364" s="7" t="s">
        <v>2</v>
      </c>
      <c r="C364" s="6" t="s">
        <v>521</v>
      </c>
      <c r="D364" s="5" t="str">
        <f>VLOOKUP(C364,'[1]Colleges and ZIP'!$A$2:$E$956,5,FALSE)</f>
        <v>Rochester, NY MSA</v>
      </c>
      <c r="E364" s="3">
        <v>24106</v>
      </c>
      <c r="F364" s="3">
        <v>27025</v>
      </c>
      <c r="G364" s="3">
        <v>33393</v>
      </c>
      <c r="H364" s="3">
        <v>38663</v>
      </c>
      <c r="I364" s="3">
        <v>34889</v>
      </c>
      <c r="J364" s="3">
        <v>36935</v>
      </c>
      <c r="K364" s="3">
        <v>36613</v>
      </c>
      <c r="L364" s="3">
        <v>35945</v>
      </c>
      <c r="M364" s="3">
        <v>40442</v>
      </c>
      <c r="N364" s="3">
        <v>45518</v>
      </c>
    </row>
    <row r="365" spans="1:14" x14ac:dyDescent="0.25">
      <c r="A365" s="6" t="s">
        <v>23</v>
      </c>
      <c r="B365" s="7" t="s">
        <v>2</v>
      </c>
      <c r="C365" s="6" t="s">
        <v>507</v>
      </c>
      <c r="D365" s="5" t="str">
        <f>VLOOKUP(C365,'[1]Colleges and ZIP'!$A$2:$E$956,5,FALSE)</f>
        <v>New York-Northern New Jersey-Long Island, NY-NJ-PA MSA</v>
      </c>
      <c r="E365" s="3">
        <v>233917</v>
      </c>
      <c r="F365" s="3">
        <v>247505</v>
      </c>
      <c r="G365" s="3">
        <v>252478</v>
      </c>
      <c r="H365" s="3">
        <v>265750</v>
      </c>
      <c r="I365" s="3">
        <v>272491</v>
      </c>
      <c r="J365" s="3">
        <v>292896</v>
      </c>
      <c r="K365" s="3">
        <v>298474</v>
      </c>
      <c r="L365" s="3">
        <v>316368</v>
      </c>
      <c r="M365" s="3">
        <v>323932</v>
      </c>
      <c r="N365" s="3">
        <v>335136</v>
      </c>
    </row>
    <row r="366" spans="1:14" x14ac:dyDescent="0.25">
      <c r="A366" s="6" t="s">
        <v>23</v>
      </c>
      <c r="B366" s="7" t="s">
        <v>5</v>
      </c>
      <c r="C366" s="6" t="s">
        <v>504</v>
      </c>
      <c r="D366" s="5" t="str">
        <f>VLOOKUP(C366,'[1]Colleges and ZIP'!$A$2:$E$956,5,FALSE)</f>
        <v>Binghamton, NY MSA</v>
      </c>
      <c r="E366" s="3">
        <v>37382</v>
      </c>
      <c r="F366" s="3">
        <v>62959</v>
      </c>
      <c r="G366" s="3">
        <v>71912</v>
      </c>
      <c r="H366" s="3">
        <v>72057</v>
      </c>
      <c r="I366" s="3">
        <v>72539</v>
      </c>
      <c r="J366" s="3">
        <v>81000</v>
      </c>
      <c r="K366" s="3">
        <v>76005</v>
      </c>
      <c r="L366" s="3">
        <v>71382</v>
      </c>
      <c r="M366" s="3">
        <v>79895</v>
      </c>
      <c r="N366" s="3">
        <v>85192</v>
      </c>
    </row>
    <row r="367" spans="1:14" x14ac:dyDescent="0.25">
      <c r="A367" s="6" t="s">
        <v>23</v>
      </c>
      <c r="B367" s="7" t="s">
        <v>2</v>
      </c>
      <c r="C367" s="6" t="s">
        <v>491</v>
      </c>
      <c r="D367" s="5" t="str">
        <f>VLOOKUP(C367,'[1]Colleges and ZIP'!$A$2:$E$956,5,FALSE)</f>
        <v>New York-Northern New Jersey-Long Island, NY-NJ-PA MSA</v>
      </c>
      <c r="E367" s="3">
        <v>192199</v>
      </c>
      <c r="F367" s="3">
        <v>197311</v>
      </c>
      <c r="G367" s="3">
        <v>193010</v>
      </c>
      <c r="H367" s="3">
        <v>314240</v>
      </c>
      <c r="I367" s="3">
        <v>281334</v>
      </c>
      <c r="J367" s="3">
        <v>289027</v>
      </c>
      <c r="K367" s="3">
        <v>271166</v>
      </c>
      <c r="L367" s="3">
        <v>306826</v>
      </c>
      <c r="M367" s="3">
        <v>306174</v>
      </c>
      <c r="N367" s="3">
        <v>46130</v>
      </c>
    </row>
    <row r="368" spans="1:14" x14ac:dyDescent="0.25">
      <c r="A368" s="6" t="s">
        <v>23</v>
      </c>
      <c r="B368" s="7" t="s">
        <v>2</v>
      </c>
      <c r="C368" s="6" t="s">
        <v>487</v>
      </c>
      <c r="D368" s="5" t="str">
        <f>VLOOKUP(C368,'[1]Colleges and ZIP'!$A$2:$E$956,5,FALSE)</f>
        <v>New York-Northern New Jersey-Long Island, NY-NJ-PA MSA</v>
      </c>
      <c r="E368" s="4" t="s">
        <v>0</v>
      </c>
      <c r="F368" s="4" t="s">
        <v>0</v>
      </c>
      <c r="G368" s="4" t="s">
        <v>0</v>
      </c>
      <c r="H368" s="4" t="s">
        <v>0</v>
      </c>
      <c r="I368" s="3">
        <v>89913</v>
      </c>
      <c r="J368" s="3">
        <v>84072</v>
      </c>
      <c r="K368" s="3">
        <v>78236</v>
      </c>
      <c r="L368" s="3">
        <v>76733</v>
      </c>
      <c r="M368" s="3">
        <v>84653</v>
      </c>
      <c r="N368" s="3">
        <v>88943</v>
      </c>
    </row>
    <row r="369" spans="1:14" x14ac:dyDescent="0.25">
      <c r="A369" s="6" t="s">
        <v>23</v>
      </c>
      <c r="B369" s="7" t="s">
        <v>5</v>
      </c>
      <c r="C369" s="6" t="s">
        <v>480</v>
      </c>
      <c r="D369" s="5" t="str">
        <f>VLOOKUP(C369,'[1]Colleges and ZIP'!$A$2:$E$956,5,FALSE)</f>
        <v>New York-Northern New Jersey-Long Island, NY-NJ-PA MSA</v>
      </c>
      <c r="E369" s="3">
        <v>33712</v>
      </c>
      <c r="F369" s="3">
        <v>35096</v>
      </c>
      <c r="G369" s="3">
        <v>37538</v>
      </c>
      <c r="H369" s="3">
        <v>46699</v>
      </c>
      <c r="I369" s="3">
        <v>60648</v>
      </c>
      <c r="J369" s="3">
        <v>57982</v>
      </c>
      <c r="K369" s="3">
        <v>55138</v>
      </c>
      <c r="L369" s="3">
        <v>52654</v>
      </c>
      <c r="M369" s="3">
        <v>53223</v>
      </c>
      <c r="N369" s="3">
        <v>62484</v>
      </c>
    </row>
    <row r="370" spans="1:14" x14ac:dyDescent="0.25">
      <c r="A370" s="6" t="s">
        <v>23</v>
      </c>
      <c r="B370" s="7" t="s">
        <v>5</v>
      </c>
      <c r="C370" s="6" t="s">
        <v>475</v>
      </c>
      <c r="D370" s="5" t="str">
        <f>VLOOKUP(C370,'[1]Colleges and ZIP'!$A$2:$E$956,5,FALSE)</f>
        <v>Syracuse, NY MSA</v>
      </c>
      <c r="E370" s="3">
        <v>23854</v>
      </c>
      <c r="F370" s="3">
        <v>26359</v>
      </c>
      <c r="G370" s="3">
        <v>20513</v>
      </c>
      <c r="H370" s="3">
        <v>26916</v>
      </c>
      <c r="I370" s="3">
        <v>25024</v>
      </c>
      <c r="J370" s="3">
        <v>23132</v>
      </c>
      <c r="K370" s="3">
        <v>21239</v>
      </c>
      <c r="L370" s="3">
        <v>19027</v>
      </c>
      <c r="M370" s="3">
        <v>22051</v>
      </c>
      <c r="N370" s="3">
        <v>24504</v>
      </c>
    </row>
    <row r="371" spans="1:14" x14ac:dyDescent="0.25">
      <c r="A371" s="6" t="s">
        <v>23</v>
      </c>
      <c r="B371" s="7" t="s">
        <v>5</v>
      </c>
      <c r="C371" s="6" t="s">
        <v>462</v>
      </c>
      <c r="D371" s="5" t="str">
        <f>VLOOKUP(C371,'[1]Colleges and ZIP'!$A$2:$E$956,5,FALSE)</f>
        <v>Albany-Schenectady-Troy, NY MSA</v>
      </c>
      <c r="E371" s="3">
        <v>309438</v>
      </c>
      <c r="F371" s="3">
        <v>271187</v>
      </c>
      <c r="G371" s="3">
        <v>341624</v>
      </c>
      <c r="H371" s="3">
        <v>359364</v>
      </c>
      <c r="I371" s="3">
        <v>148625</v>
      </c>
      <c r="J371" s="3">
        <v>137758</v>
      </c>
      <c r="K371" s="3">
        <v>137759</v>
      </c>
      <c r="L371" s="3">
        <v>130955</v>
      </c>
      <c r="M371" s="3">
        <v>111705</v>
      </c>
      <c r="N371" s="3">
        <v>120232</v>
      </c>
    </row>
    <row r="372" spans="1:14" x14ac:dyDescent="0.25">
      <c r="A372" s="6" t="s">
        <v>23</v>
      </c>
      <c r="B372" s="7" t="s">
        <v>5</v>
      </c>
      <c r="C372" s="6" t="s">
        <v>458</v>
      </c>
      <c r="D372" s="5" t="str">
        <f>VLOOKUP(C372,'[1]Colleges and ZIP'!$A$2:$E$956,5,FALSE)</f>
        <v>Utica-Rome, NY MSA</v>
      </c>
      <c r="E372" s="4" t="s">
        <v>457</v>
      </c>
      <c r="F372" s="4" t="s">
        <v>457</v>
      </c>
      <c r="G372" s="4" t="s">
        <v>457</v>
      </c>
      <c r="H372" s="4" t="s">
        <v>457</v>
      </c>
      <c r="I372" s="4" t="s">
        <v>457</v>
      </c>
      <c r="J372" s="4" t="s">
        <v>457</v>
      </c>
      <c r="K372" s="4" t="s">
        <v>457</v>
      </c>
      <c r="L372" s="3">
        <v>412851</v>
      </c>
      <c r="M372" s="3">
        <v>295313</v>
      </c>
      <c r="N372" s="3">
        <v>316680</v>
      </c>
    </row>
    <row r="373" spans="1:14" x14ac:dyDescent="0.25">
      <c r="A373" s="6" t="s">
        <v>23</v>
      </c>
      <c r="B373" s="7" t="s">
        <v>5</v>
      </c>
      <c r="C373" s="6" t="s">
        <v>433</v>
      </c>
      <c r="D373" s="5" t="str">
        <f>VLOOKUP(C373,'[1]Colleges and ZIP'!$A$2:$E$956,5,FALSE)</f>
        <v>New York-Northern New Jersey-Long Island, NY-NJ-PA MSA</v>
      </c>
      <c r="E373" s="3">
        <v>31023</v>
      </c>
      <c r="F373" s="3">
        <v>34644</v>
      </c>
      <c r="G373" s="3">
        <v>37349</v>
      </c>
      <c r="H373" s="3">
        <v>38900</v>
      </c>
      <c r="I373" s="3">
        <v>39772</v>
      </c>
      <c r="J373" s="3">
        <v>41022</v>
      </c>
      <c r="K373" s="3">
        <v>40059</v>
      </c>
      <c r="L373" s="3">
        <v>38879</v>
      </c>
      <c r="M373" s="3">
        <v>36368</v>
      </c>
      <c r="N373" s="3">
        <v>37094</v>
      </c>
    </row>
    <row r="374" spans="1:14" x14ac:dyDescent="0.25">
      <c r="A374" s="6" t="s">
        <v>23</v>
      </c>
      <c r="B374" s="7" t="s">
        <v>5</v>
      </c>
      <c r="C374" s="6" t="s">
        <v>398</v>
      </c>
      <c r="D374" s="5" t="str">
        <f>VLOOKUP(C374,'[1]Colleges and ZIP'!$A$2:$E$956,5,FALSE)</f>
        <v>New York-Northern New Jersey-Long Island, NY-NJ-PA MSA</v>
      </c>
      <c r="E374" s="3">
        <v>9840</v>
      </c>
      <c r="F374" s="3">
        <v>11989</v>
      </c>
      <c r="G374" s="3">
        <v>13115</v>
      </c>
      <c r="H374" s="3">
        <v>16845</v>
      </c>
      <c r="I374" s="3">
        <v>23219</v>
      </c>
      <c r="J374" s="3">
        <v>22399</v>
      </c>
      <c r="K374" s="3">
        <v>19762</v>
      </c>
      <c r="L374" s="3">
        <v>23434</v>
      </c>
      <c r="M374" s="3">
        <v>19092</v>
      </c>
      <c r="N374" s="3">
        <v>19168</v>
      </c>
    </row>
    <row r="375" spans="1:14" x14ac:dyDescent="0.25">
      <c r="A375" s="6" t="s">
        <v>23</v>
      </c>
      <c r="B375" s="7" t="s">
        <v>2</v>
      </c>
      <c r="C375" s="6" t="s">
        <v>396</v>
      </c>
      <c r="D375" s="5" t="str">
        <f>VLOOKUP(C375,'[1]Colleges and ZIP'!$A$2:$E$956,5,FALSE)</f>
        <v>New York-Northern New Jersey-Long Island, NY-NJ-PA MSA</v>
      </c>
      <c r="E375" s="3">
        <v>14561</v>
      </c>
      <c r="F375" s="3">
        <v>17104</v>
      </c>
      <c r="G375" s="3">
        <v>18399</v>
      </c>
      <c r="H375" s="3">
        <v>17167</v>
      </c>
      <c r="I375" s="3">
        <v>18406</v>
      </c>
      <c r="J375" s="3">
        <v>20805</v>
      </c>
      <c r="K375" s="3">
        <v>19649</v>
      </c>
      <c r="L375" s="3">
        <v>20538</v>
      </c>
      <c r="M375" s="3">
        <v>23269</v>
      </c>
      <c r="N375" s="3">
        <v>24124</v>
      </c>
    </row>
    <row r="376" spans="1:14" x14ac:dyDescent="0.25">
      <c r="A376" s="6" t="s">
        <v>23</v>
      </c>
      <c r="B376" s="7" t="s">
        <v>5</v>
      </c>
      <c r="C376" s="6" t="s">
        <v>387</v>
      </c>
      <c r="D376" s="5" t="str">
        <f>VLOOKUP(C376,'[1]Colleges and ZIP'!$A$2:$E$956,5,FALSE)</f>
        <v>Syracuse, NY MSA</v>
      </c>
      <c r="E376" s="3">
        <v>39699</v>
      </c>
      <c r="F376" s="3">
        <v>36359</v>
      </c>
      <c r="G376" s="3">
        <v>33194</v>
      </c>
      <c r="H376" s="3">
        <v>43824</v>
      </c>
      <c r="I376" s="3">
        <v>39988</v>
      </c>
      <c r="J376" s="3">
        <v>35897</v>
      </c>
      <c r="K376" s="3">
        <v>34286</v>
      </c>
      <c r="L376" s="3">
        <v>33460</v>
      </c>
      <c r="M376" s="3">
        <v>32453</v>
      </c>
      <c r="N376" s="3">
        <v>31892</v>
      </c>
    </row>
    <row r="377" spans="1:14" x14ac:dyDescent="0.25">
      <c r="A377" s="6" t="s">
        <v>23</v>
      </c>
      <c r="B377" s="7" t="s">
        <v>2</v>
      </c>
      <c r="C377" s="6" t="s">
        <v>381</v>
      </c>
      <c r="D377" s="5" t="str">
        <f>VLOOKUP(C377,'[1]Colleges and ZIP'!$A$2:$E$956,5,FALSE)</f>
        <v>New York-Northern New Jersey-Long Island, NY-NJ-PA MSA</v>
      </c>
      <c r="E377" s="3">
        <v>7795</v>
      </c>
      <c r="F377" s="3">
        <v>2703</v>
      </c>
      <c r="G377" s="3">
        <v>3843</v>
      </c>
      <c r="H377" s="3">
        <v>5178</v>
      </c>
      <c r="I377" s="3">
        <v>6420</v>
      </c>
      <c r="J377" s="3">
        <v>7568</v>
      </c>
      <c r="K377" s="3">
        <v>9219</v>
      </c>
      <c r="L377" s="3">
        <v>7160</v>
      </c>
      <c r="M377" s="3">
        <v>8978</v>
      </c>
      <c r="N377" s="3">
        <v>17425</v>
      </c>
    </row>
    <row r="378" spans="1:14" x14ac:dyDescent="0.25">
      <c r="A378" s="6" t="s">
        <v>23</v>
      </c>
      <c r="B378" s="7" t="s">
        <v>5</v>
      </c>
      <c r="C378" s="6" t="s">
        <v>371</v>
      </c>
      <c r="D378" s="5" t="str">
        <f>VLOOKUP(C378,'[1]Colleges and ZIP'!$A$2:$E$956,5,FALSE)</f>
        <v>New York-Northern New Jersey-Long Island, NY-NJ-PA MSA</v>
      </c>
      <c r="E378" s="3">
        <v>2884</v>
      </c>
      <c r="F378" s="3">
        <v>4085</v>
      </c>
      <c r="G378" s="3">
        <v>6487</v>
      </c>
      <c r="H378" s="3">
        <v>5916</v>
      </c>
      <c r="I378" s="3">
        <v>6205</v>
      </c>
      <c r="J378" s="3">
        <v>9319</v>
      </c>
      <c r="K378" s="3">
        <v>7355</v>
      </c>
      <c r="L378" s="3">
        <v>8633</v>
      </c>
      <c r="M378" s="3">
        <v>8689</v>
      </c>
      <c r="N378" s="3">
        <v>9688</v>
      </c>
    </row>
    <row r="379" spans="1:14" x14ac:dyDescent="0.25">
      <c r="A379" s="6" t="s">
        <v>23</v>
      </c>
      <c r="B379" s="7" t="s">
        <v>2</v>
      </c>
      <c r="C379" s="6" t="s">
        <v>361</v>
      </c>
      <c r="D379" s="5" t="str">
        <f>VLOOKUP(C379,'[1]Colleges and ZIP'!$A$2:$E$956,5,FALSE)</f>
        <v>New York-Northern New Jersey-Long Island, NY-NJ-PA MSA</v>
      </c>
      <c r="E379" s="3">
        <v>13268</v>
      </c>
      <c r="F379" s="3">
        <v>16492</v>
      </c>
      <c r="G379" s="3">
        <v>15676</v>
      </c>
      <c r="H379" s="3">
        <v>19289</v>
      </c>
      <c r="I379" s="3">
        <v>18350</v>
      </c>
      <c r="J379" s="3">
        <v>19311</v>
      </c>
      <c r="K379" s="3">
        <v>18822</v>
      </c>
      <c r="L379" s="3">
        <v>17961</v>
      </c>
      <c r="M379" s="3">
        <v>20939</v>
      </c>
      <c r="N379" s="3">
        <v>25374</v>
      </c>
    </row>
    <row r="380" spans="1:14" x14ac:dyDescent="0.25">
      <c r="A380" s="6" t="s">
        <v>23</v>
      </c>
      <c r="B380" s="7" t="s">
        <v>2</v>
      </c>
      <c r="C380" s="6" t="s">
        <v>357</v>
      </c>
      <c r="D380" s="5" t="str">
        <f>VLOOKUP(C380,'[1]Colleges and ZIP'!$A$2:$E$956,5,FALSE)</f>
        <v>New York-Northern New Jersey-Long Island, NY-NJ-PA MSA</v>
      </c>
      <c r="E380" s="3">
        <v>34365</v>
      </c>
      <c r="F380" s="3">
        <v>31644</v>
      </c>
      <c r="G380" s="3">
        <v>30584</v>
      </c>
      <c r="H380" s="3">
        <v>28400</v>
      </c>
      <c r="I380" s="3">
        <v>27316</v>
      </c>
      <c r="J380" s="3">
        <v>23277</v>
      </c>
      <c r="K380" s="3">
        <v>20243</v>
      </c>
      <c r="L380" s="3">
        <v>17908</v>
      </c>
      <c r="M380" s="3">
        <v>17653</v>
      </c>
      <c r="N380" s="3">
        <v>17311</v>
      </c>
    </row>
    <row r="381" spans="1:14" x14ac:dyDescent="0.25">
      <c r="A381" s="6" t="s">
        <v>23</v>
      </c>
      <c r="B381" s="7" t="s">
        <v>2</v>
      </c>
      <c r="C381" s="6" t="s">
        <v>355</v>
      </c>
      <c r="D381" s="5" t="str">
        <f>VLOOKUP(C381,'[1]Colleges and ZIP'!$A$2:$E$956,5,FALSE)</f>
        <v>Albany-Schenectady-Troy, NY MSA</v>
      </c>
      <c r="E381" s="3">
        <v>15029</v>
      </c>
      <c r="F381" s="3">
        <v>15108</v>
      </c>
      <c r="G381" s="3">
        <v>17776</v>
      </c>
      <c r="H381" s="3">
        <v>22953</v>
      </c>
      <c r="I381" s="3">
        <v>20876</v>
      </c>
      <c r="J381" s="3">
        <v>17735</v>
      </c>
      <c r="K381" s="3">
        <v>15093</v>
      </c>
      <c r="L381" s="3">
        <v>16093</v>
      </c>
      <c r="M381" s="3">
        <v>18043</v>
      </c>
      <c r="N381" s="3">
        <v>20166</v>
      </c>
    </row>
    <row r="382" spans="1:14" x14ac:dyDescent="0.25">
      <c r="A382" s="6" t="s">
        <v>23</v>
      </c>
      <c r="B382" s="7" t="s">
        <v>5</v>
      </c>
      <c r="C382" s="6" t="s">
        <v>352</v>
      </c>
      <c r="D382" s="5" t="str">
        <f>VLOOKUP(C382,'[1]Colleges and ZIP'!$A$2:$E$956,5,FALSE)</f>
        <v>New York-Northern New Jersey-Long Island, NY-NJ-PA MSA</v>
      </c>
      <c r="E382" s="3">
        <v>3618</v>
      </c>
      <c r="F382" s="3">
        <v>3275</v>
      </c>
      <c r="G382" s="3">
        <v>3409</v>
      </c>
      <c r="H382" s="3">
        <v>3290</v>
      </c>
      <c r="I382" s="3">
        <v>4188</v>
      </c>
      <c r="J382" s="3">
        <v>4955</v>
      </c>
      <c r="K382" s="3">
        <v>3691</v>
      </c>
      <c r="L382" s="3">
        <v>3731</v>
      </c>
      <c r="M382" s="3">
        <v>3060</v>
      </c>
      <c r="N382" s="3">
        <v>3511</v>
      </c>
    </row>
    <row r="383" spans="1:14" x14ac:dyDescent="0.25">
      <c r="A383" s="12" t="s">
        <v>23</v>
      </c>
      <c r="B383" s="11" t="s">
        <v>2</v>
      </c>
      <c r="C383" s="12" t="s">
        <v>348</v>
      </c>
      <c r="D383" s="10" t="str">
        <f>VLOOKUP(C383,'[1]Colleges and ZIP'!$A$2:$E$956,5,FALSE)</f>
        <v>NY NONMETROPOLITAN AREA</v>
      </c>
      <c r="E383" s="8">
        <v>17257</v>
      </c>
      <c r="F383" s="8">
        <v>17724</v>
      </c>
      <c r="G383" s="8">
        <v>15047</v>
      </c>
      <c r="H383" s="8">
        <v>18584</v>
      </c>
      <c r="I383" s="8">
        <v>17951</v>
      </c>
      <c r="J383" s="8">
        <v>14809</v>
      </c>
      <c r="K383" s="8">
        <v>12061</v>
      </c>
      <c r="L383" s="8">
        <v>13750</v>
      </c>
      <c r="M383" s="8">
        <v>13406</v>
      </c>
      <c r="N383" s="8">
        <v>12983</v>
      </c>
    </row>
    <row r="384" spans="1:14" x14ac:dyDescent="0.25">
      <c r="A384" s="6" t="s">
        <v>23</v>
      </c>
      <c r="B384" s="7" t="s">
        <v>2</v>
      </c>
      <c r="C384" s="6" t="s">
        <v>330</v>
      </c>
      <c r="D384" s="5" t="str">
        <f>VLOOKUP(C384,'[1]Colleges and ZIP'!$A$2:$E$956,5,FALSE)</f>
        <v>Syracuse, NY MSA</v>
      </c>
      <c r="E384" s="3">
        <v>2406</v>
      </c>
      <c r="F384" s="3">
        <v>2953</v>
      </c>
      <c r="G384" s="3">
        <v>2819</v>
      </c>
      <c r="H384" s="3">
        <v>2851</v>
      </c>
      <c r="I384" s="3">
        <v>2291</v>
      </c>
      <c r="J384" s="3">
        <v>3268</v>
      </c>
      <c r="K384" s="3">
        <v>2704</v>
      </c>
      <c r="L384" s="3">
        <v>2444</v>
      </c>
      <c r="M384" s="3">
        <v>2721</v>
      </c>
      <c r="N384" s="3">
        <v>3219</v>
      </c>
    </row>
    <row r="385" spans="1:14" x14ac:dyDescent="0.25">
      <c r="A385" s="6" t="s">
        <v>23</v>
      </c>
      <c r="B385" s="7" t="s">
        <v>5</v>
      </c>
      <c r="C385" s="6" t="s">
        <v>329</v>
      </c>
      <c r="D385" s="5" t="str">
        <f>VLOOKUP(C385,'[1]Colleges and ZIP'!$A$2:$E$956,5,FALSE)</f>
        <v>New York-Northern New Jersey-Long Island, NY-NJ-PA MSA</v>
      </c>
      <c r="E385" s="3">
        <v>5868</v>
      </c>
      <c r="F385" s="3">
        <v>5030</v>
      </c>
      <c r="G385" s="3">
        <v>5486</v>
      </c>
      <c r="H385" s="3">
        <v>6846</v>
      </c>
      <c r="I385" s="3">
        <v>9306</v>
      </c>
      <c r="J385" s="3">
        <v>9216</v>
      </c>
      <c r="K385" s="3">
        <v>8064</v>
      </c>
      <c r="L385" s="3">
        <v>9407</v>
      </c>
      <c r="M385" s="3">
        <v>9091</v>
      </c>
      <c r="N385" s="3">
        <v>9602</v>
      </c>
    </row>
    <row r="386" spans="1:14" x14ac:dyDescent="0.25">
      <c r="A386" s="6" t="s">
        <v>23</v>
      </c>
      <c r="B386" s="7" t="s">
        <v>5</v>
      </c>
      <c r="C386" s="6" t="s">
        <v>318</v>
      </c>
      <c r="D386" s="5" t="str">
        <f>VLOOKUP(C386,'[1]Colleges and ZIP'!$A$2:$E$956,5,FALSE)</f>
        <v>New York-Northern New Jersey-Long Island, NY-NJ-PA MSA</v>
      </c>
      <c r="E386" s="3">
        <v>9779</v>
      </c>
      <c r="F386" s="3">
        <v>10395</v>
      </c>
      <c r="G386" s="3">
        <v>10118</v>
      </c>
      <c r="H386" s="3">
        <v>11562</v>
      </c>
      <c r="I386" s="3">
        <v>11974</v>
      </c>
      <c r="J386" s="3">
        <v>9173</v>
      </c>
      <c r="K386" s="3">
        <v>11982</v>
      </c>
      <c r="L386" s="3">
        <v>7797</v>
      </c>
      <c r="M386" s="3">
        <v>6175</v>
      </c>
      <c r="N386" s="3">
        <v>10098</v>
      </c>
    </row>
    <row r="387" spans="1:14" x14ac:dyDescent="0.25">
      <c r="A387" s="6" t="s">
        <v>23</v>
      </c>
      <c r="B387" s="7" t="s">
        <v>5</v>
      </c>
      <c r="C387" s="6" t="s">
        <v>311</v>
      </c>
      <c r="D387" s="5" t="str">
        <f>VLOOKUP(C387,'[1]Colleges and ZIP'!$A$2:$E$956,5,FALSE)</f>
        <v>New York-Northern New Jersey-Long Island, NY-NJ-PA MSA</v>
      </c>
      <c r="E387" s="3">
        <v>2484</v>
      </c>
      <c r="F387" s="3">
        <v>3449</v>
      </c>
      <c r="G387" s="3">
        <v>2546</v>
      </c>
      <c r="H387" s="3">
        <v>2616</v>
      </c>
      <c r="I387" s="3">
        <v>2645</v>
      </c>
      <c r="J387" s="3">
        <v>3605</v>
      </c>
      <c r="K387" s="3">
        <v>2264</v>
      </c>
      <c r="L387" s="3">
        <v>2183</v>
      </c>
      <c r="M387" s="3">
        <v>2451</v>
      </c>
      <c r="N387" s="3">
        <v>2998</v>
      </c>
    </row>
    <row r="388" spans="1:14" x14ac:dyDescent="0.25">
      <c r="A388" s="6" t="s">
        <v>23</v>
      </c>
      <c r="B388" s="7" t="s">
        <v>2</v>
      </c>
      <c r="C388" s="6" t="s">
        <v>298</v>
      </c>
      <c r="D388" s="5" t="str">
        <f>VLOOKUP(C388,'[1]Colleges and ZIP'!$A$2:$E$956,5,FALSE)</f>
        <v>Albany-Schenectady-Troy, NY MSA</v>
      </c>
      <c r="E388" s="3">
        <v>726</v>
      </c>
      <c r="F388" s="3">
        <v>782</v>
      </c>
      <c r="G388" s="3">
        <v>1411</v>
      </c>
      <c r="H388" s="3">
        <v>2850</v>
      </c>
      <c r="I388" s="3">
        <v>2113</v>
      </c>
      <c r="J388" s="3">
        <v>1885</v>
      </c>
      <c r="K388" s="3">
        <v>1903</v>
      </c>
      <c r="L388" s="3">
        <v>1811</v>
      </c>
      <c r="M388" s="3">
        <v>1772</v>
      </c>
      <c r="N388" s="3">
        <v>1327</v>
      </c>
    </row>
    <row r="389" spans="1:14" x14ac:dyDescent="0.25">
      <c r="A389" s="6" t="s">
        <v>23</v>
      </c>
      <c r="B389" s="7" t="s">
        <v>5</v>
      </c>
      <c r="C389" s="6" t="s">
        <v>272</v>
      </c>
      <c r="D389" s="5" t="str">
        <f>VLOOKUP(C389,'[1]Colleges and ZIP'!$A$2:$E$956,5,FALSE)</f>
        <v>New York-Northern New Jersey-Long Island, NY-NJ-PA MSA</v>
      </c>
      <c r="E389" s="3">
        <v>29809</v>
      </c>
      <c r="F389" s="3">
        <v>32299</v>
      </c>
      <c r="G389" s="3">
        <v>29184</v>
      </c>
      <c r="H389" s="3">
        <v>32512</v>
      </c>
      <c r="I389" s="3">
        <v>41993</v>
      </c>
      <c r="J389" s="3">
        <v>43257</v>
      </c>
      <c r="K389" s="3">
        <v>39354</v>
      </c>
      <c r="L389" s="3">
        <v>33331</v>
      </c>
      <c r="M389" s="3">
        <v>28652</v>
      </c>
      <c r="N389" s="3">
        <v>33735</v>
      </c>
    </row>
    <row r="390" spans="1:14" x14ac:dyDescent="0.25">
      <c r="A390" s="6" t="s">
        <v>23</v>
      </c>
      <c r="B390" s="7" t="s">
        <v>2</v>
      </c>
      <c r="C390" s="6" t="s">
        <v>263</v>
      </c>
      <c r="D390" s="5" t="str">
        <f>VLOOKUP(C390,'[1]Colleges and ZIP'!$A$2:$E$956,5,FALSE)</f>
        <v>New York-Northern New Jersey-Long Island, NY-NJ-PA MSA</v>
      </c>
      <c r="E390" s="3">
        <v>2295</v>
      </c>
      <c r="F390" s="3">
        <v>2541</v>
      </c>
      <c r="G390" s="3">
        <v>1721</v>
      </c>
      <c r="H390" s="3">
        <v>3085</v>
      </c>
      <c r="I390" s="3">
        <v>3732</v>
      </c>
      <c r="J390" s="3">
        <v>4214</v>
      </c>
      <c r="K390" s="3">
        <v>3611</v>
      </c>
      <c r="L390" s="3">
        <v>4373</v>
      </c>
      <c r="M390" s="3">
        <v>4647</v>
      </c>
      <c r="N390" s="3">
        <v>5359</v>
      </c>
    </row>
    <row r="391" spans="1:14" x14ac:dyDescent="0.25">
      <c r="A391" s="6" t="s">
        <v>23</v>
      </c>
      <c r="B391" s="7" t="s">
        <v>5</v>
      </c>
      <c r="C391" s="6" t="s">
        <v>241</v>
      </c>
      <c r="D391" s="5" t="str">
        <f>VLOOKUP(C391,'[1]Colleges and ZIP'!$A$2:$E$956,5,FALSE)</f>
        <v>New York-Northern New Jersey-Long Island, NY-NJ-PA MSA</v>
      </c>
      <c r="E391" s="3">
        <v>5256</v>
      </c>
      <c r="F391" s="3">
        <v>3739</v>
      </c>
      <c r="G391" s="3">
        <v>3423</v>
      </c>
      <c r="H391" s="3">
        <v>3593</v>
      </c>
      <c r="I391" s="3">
        <v>3762</v>
      </c>
      <c r="J391" s="3">
        <v>3228</v>
      </c>
      <c r="K391" s="3">
        <v>2904</v>
      </c>
      <c r="L391" s="3">
        <v>3265</v>
      </c>
      <c r="M391" s="3">
        <v>3130</v>
      </c>
      <c r="N391" s="3">
        <v>5347</v>
      </c>
    </row>
    <row r="392" spans="1:14" x14ac:dyDescent="0.25">
      <c r="A392" s="6" t="s">
        <v>23</v>
      </c>
      <c r="B392" s="7" t="s">
        <v>2</v>
      </c>
      <c r="C392" s="6" t="s">
        <v>236</v>
      </c>
      <c r="D392" s="5" t="str">
        <f>VLOOKUP(C392,'[1]Colleges and ZIP'!$A$2:$E$956,5,FALSE)</f>
        <v>New York-Northern New Jersey-Long Island, NY-NJ-PA MSA</v>
      </c>
      <c r="E392" s="3">
        <v>1922</v>
      </c>
      <c r="F392" s="3">
        <v>1759</v>
      </c>
      <c r="G392" s="3">
        <v>1701</v>
      </c>
      <c r="H392" s="3">
        <v>1643</v>
      </c>
      <c r="I392" s="3">
        <v>1786</v>
      </c>
      <c r="J392" s="3">
        <v>2161</v>
      </c>
      <c r="K392" s="3">
        <v>2401</v>
      </c>
      <c r="L392" s="3">
        <v>2507</v>
      </c>
      <c r="M392" s="3">
        <v>2558</v>
      </c>
      <c r="N392" s="3">
        <v>2307</v>
      </c>
    </row>
    <row r="393" spans="1:14" x14ac:dyDescent="0.25">
      <c r="A393" s="6" t="s">
        <v>23</v>
      </c>
      <c r="B393" s="7" t="s">
        <v>2</v>
      </c>
      <c r="C393" s="6" t="s">
        <v>229</v>
      </c>
      <c r="D393" s="5" t="str">
        <f>VLOOKUP(C393,'[1]Colleges and ZIP'!$A$2:$E$956,5,FALSE)</f>
        <v>Buffalo-Niagara Falls, NY MSA</v>
      </c>
      <c r="E393" s="4" t="s">
        <v>0</v>
      </c>
      <c r="F393" s="4" t="s">
        <v>0</v>
      </c>
      <c r="G393" s="3">
        <v>731</v>
      </c>
      <c r="H393" s="3">
        <v>1090</v>
      </c>
      <c r="I393" s="3">
        <v>1656</v>
      </c>
      <c r="J393" s="3">
        <v>2475</v>
      </c>
      <c r="K393" s="3">
        <v>2193</v>
      </c>
      <c r="L393" s="3">
        <v>1946</v>
      </c>
      <c r="M393" s="3">
        <v>1828</v>
      </c>
      <c r="N393" s="3">
        <v>1505</v>
      </c>
    </row>
    <row r="394" spans="1:14" x14ac:dyDescent="0.25">
      <c r="A394" s="6" t="s">
        <v>23</v>
      </c>
      <c r="B394" s="7" t="s">
        <v>2</v>
      </c>
      <c r="C394" s="6" t="s">
        <v>226</v>
      </c>
      <c r="D394" s="5" t="str">
        <f>VLOOKUP(C394,'[1]Colleges and ZIP'!$A$2:$E$956,5,FALSE)</f>
        <v>Utica-Rome, NY MSA</v>
      </c>
      <c r="E394" s="3">
        <v>2860</v>
      </c>
      <c r="F394" s="3">
        <v>1943</v>
      </c>
      <c r="G394" s="3">
        <v>2453</v>
      </c>
      <c r="H394" s="3">
        <v>3192</v>
      </c>
      <c r="I394" s="3">
        <v>3109</v>
      </c>
      <c r="J394" s="3">
        <v>3069</v>
      </c>
      <c r="K394" s="3">
        <v>2942</v>
      </c>
      <c r="L394" s="3">
        <v>2846</v>
      </c>
      <c r="M394" s="3">
        <v>2291</v>
      </c>
      <c r="N394" s="3">
        <v>2662</v>
      </c>
    </row>
    <row r="395" spans="1:14" x14ac:dyDescent="0.25">
      <c r="A395" s="6" t="s">
        <v>23</v>
      </c>
      <c r="B395" s="7" t="s">
        <v>2</v>
      </c>
      <c r="C395" s="6" t="s">
        <v>218</v>
      </c>
      <c r="D395" s="5" t="str">
        <f>VLOOKUP(C395,'[1]Colleges and ZIP'!$A$2:$E$956,5,FALSE)</f>
        <v>Albany-Schenectady-Troy, NY MSA</v>
      </c>
      <c r="E395" s="3">
        <v>585</v>
      </c>
      <c r="F395" s="3">
        <v>589</v>
      </c>
      <c r="G395" s="3">
        <v>1140</v>
      </c>
      <c r="H395" s="3">
        <v>1061</v>
      </c>
      <c r="I395" s="3">
        <v>1714</v>
      </c>
      <c r="J395" s="3">
        <v>1662</v>
      </c>
      <c r="K395" s="3">
        <v>1995</v>
      </c>
      <c r="L395" s="3">
        <v>1945</v>
      </c>
      <c r="M395" s="3">
        <v>1623</v>
      </c>
      <c r="N395" s="3">
        <v>1721</v>
      </c>
    </row>
    <row r="396" spans="1:14" x14ac:dyDescent="0.25">
      <c r="A396" s="6" t="s">
        <v>23</v>
      </c>
      <c r="B396" s="7" t="s">
        <v>2</v>
      </c>
      <c r="C396" s="6" t="s">
        <v>214</v>
      </c>
      <c r="D396" s="5" t="str">
        <f>VLOOKUP(C396,'[1]Colleges and ZIP'!$A$2:$E$956,5,FALSE)</f>
        <v>New York-Northern New Jersey-Long Island, NY-NJ-PA MSA</v>
      </c>
      <c r="E396" s="3">
        <v>2772</v>
      </c>
      <c r="F396" s="3">
        <v>2824</v>
      </c>
      <c r="G396" s="3">
        <v>2972</v>
      </c>
      <c r="H396" s="3">
        <v>3353</v>
      </c>
      <c r="I396" s="3">
        <v>4046</v>
      </c>
      <c r="J396" s="3">
        <v>3684</v>
      </c>
      <c r="K396" s="3">
        <v>2931</v>
      </c>
      <c r="L396" s="3">
        <v>2738</v>
      </c>
      <c r="M396" s="3">
        <v>2916</v>
      </c>
      <c r="N396" s="3">
        <v>3534</v>
      </c>
    </row>
    <row r="397" spans="1:14" x14ac:dyDescent="0.25">
      <c r="A397" s="12" t="s">
        <v>23</v>
      </c>
      <c r="B397" s="11" t="s">
        <v>2</v>
      </c>
      <c r="C397" s="12" t="s">
        <v>194</v>
      </c>
      <c r="D397" s="10" t="str">
        <f>VLOOKUP(C397,'[1]Colleges and ZIP'!$A$2:$E$956,5,FALSE)</f>
        <v>NY NONMETROPOLITAN AREA</v>
      </c>
      <c r="E397" s="8">
        <v>5510</v>
      </c>
      <c r="F397" s="8">
        <v>5595</v>
      </c>
      <c r="G397" s="8">
        <v>3991</v>
      </c>
      <c r="H397" s="8">
        <v>4524</v>
      </c>
      <c r="I397" s="8">
        <v>6084</v>
      </c>
      <c r="J397" s="8">
        <v>5451</v>
      </c>
      <c r="K397" s="8">
        <v>6731</v>
      </c>
      <c r="L397" s="8">
        <v>4655</v>
      </c>
      <c r="M397" s="8">
        <v>5193</v>
      </c>
      <c r="N397" s="8">
        <v>3975</v>
      </c>
    </row>
    <row r="398" spans="1:14" x14ac:dyDescent="0.25">
      <c r="A398" s="6" t="s">
        <v>23</v>
      </c>
      <c r="B398" s="7" t="s">
        <v>5</v>
      </c>
      <c r="C398" s="6" t="s">
        <v>179</v>
      </c>
      <c r="D398" s="5" t="str">
        <f>VLOOKUP(C398,'[1]Colleges and ZIP'!$A$2:$E$956,5,FALSE)</f>
        <v>Poughkeepsie-Newburgh-Middletown, NY MSA</v>
      </c>
      <c r="E398" s="3">
        <v>8526</v>
      </c>
      <c r="F398" s="3">
        <v>10549</v>
      </c>
      <c r="G398" s="3">
        <v>9563</v>
      </c>
      <c r="H398" s="3">
        <v>22171</v>
      </c>
      <c r="I398" s="3">
        <v>13799</v>
      </c>
      <c r="J398" s="3">
        <v>12227</v>
      </c>
      <c r="K398" s="3">
        <v>11630</v>
      </c>
      <c r="L398" s="3">
        <v>14819</v>
      </c>
      <c r="M398" s="3">
        <v>15312</v>
      </c>
      <c r="N398" s="3">
        <v>13500</v>
      </c>
    </row>
    <row r="399" spans="1:14" x14ac:dyDescent="0.25">
      <c r="A399" s="6" t="s">
        <v>23</v>
      </c>
      <c r="B399" s="7" t="s">
        <v>5</v>
      </c>
      <c r="C399" s="6" t="s">
        <v>162</v>
      </c>
      <c r="D399" s="5" t="str">
        <f>VLOOKUP(C399,'[1]Colleges and ZIP'!$A$2:$E$956,5,FALSE)</f>
        <v>Buffalo-Niagara Falls, NY MSA</v>
      </c>
      <c r="E399" s="3">
        <v>1318</v>
      </c>
      <c r="F399" s="3">
        <v>1625</v>
      </c>
      <c r="G399" s="3">
        <v>2390</v>
      </c>
      <c r="H399" s="3">
        <v>1935</v>
      </c>
      <c r="I399" s="3">
        <v>2539</v>
      </c>
      <c r="J399" s="3">
        <v>2970</v>
      </c>
      <c r="K399" s="3">
        <v>2106</v>
      </c>
      <c r="L399" s="3">
        <v>1996</v>
      </c>
      <c r="M399" s="3">
        <v>2366</v>
      </c>
      <c r="N399" s="3">
        <v>2221</v>
      </c>
    </row>
    <row r="400" spans="1:14" x14ac:dyDescent="0.25">
      <c r="A400" s="6" t="s">
        <v>23</v>
      </c>
      <c r="B400" s="7" t="s">
        <v>2</v>
      </c>
      <c r="C400" s="6" t="s">
        <v>155</v>
      </c>
      <c r="D400" s="5" t="str">
        <f>VLOOKUP(C400,'[1]Colleges and ZIP'!$A$2:$E$956,5,FALSE)</f>
        <v>Albany-Schenectady-Troy, NY MSA</v>
      </c>
      <c r="E400" s="3">
        <v>2086</v>
      </c>
      <c r="F400" s="3">
        <v>2557</v>
      </c>
      <c r="G400" s="3">
        <v>1865</v>
      </c>
      <c r="H400" s="3">
        <v>1984</v>
      </c>
      <c r="I400" s="3">
        <v>1615</v>
      </c>
      <c r="J400" s="3">
        <v>1516</v>
      </c>
      <c r="K400" s="3">
        <v>2402</v>
      </c>
      <c r="L400" s="3">
        <v>1924</v>
      </c>
      <c r="M400" s="3">
        <v>1560</v>
      </c>
      <c r="N400" s="3">
        <v>2150</v>
      </c>
    </row>
    <row r="401" spans="1:14" x14ac:dyDescent="0.25">
      <c r="A401" s="6" t="s">
        <v>23</v>
      </c>
      <c r="B401" s="7" t="s">
        <v>2</v>
      </c>
      <c r="C401" s="6" t="s">
        <v>153</v>
      </c>
      <c r="D401" s="5" t="str">
        <f>VLOOKUP(C401,'[1]Colleges and ZIP'!$A$2:$E$956,5,FALSE)</f>
        <v>Albany-Schenectady-Troy, NY MSA</v>
      </c>
      <c r="E401" s="3">
        <v>3248</v>
      </c>
      <c r="F401" s="3">
        <v>3486</v>
      </c>
      <c r="G401" s="3">
        <v>2808</v>
      </c>
      <c r="H401" s="3">
        <v>3074</v>
      </c>
      <c r="I401" s="3">
        <v>3496</v>
      </c>
      <c r="J401" s="3">
        <v>2639</v>
      </c>
      <c r="K401" s="3">
        <v>2637</v>
      </c>
      <c r="L401" s="3">
        <v>3200</v>
      </c>
      <c r="M401" s="3">
        <v>2533</v>
      </c>
      <c r="N401" s="3">
        <v>1789</v>
      </c>
    </row>
    <row r="402" spans="1:14" x14ac:dyDescent="0.25">
      <c r="A402" s="6" t="s">
        <v>23</v>
      </c>
      <c r="B402" s="7" t="s">
        <v>5</v>
      </c>
      <c r="C402" s="6" t="s">
        <v>135</v>
      </c>
      <c r="D402" s="5" t="str">
        <f>VLOOKUP(C402,'[1]Colleges and ZIP'!$A$2:$E$956,5,FALSE)</f>
        <v>Rochester, NY MSA</v>
      </c>
      <c r="E402" s="3">
        <v>1833</v>
      </c>
      <c r="F402" s="3">
        <v>2394</v>
      </c>
      <c r="G402" s="3">
        <v>2293</v>
      </c>
      <c r="H402" s="3">
        <v>1373</v>
      </c>
      <c r="I402" s="3">
        <v>2677</v>
      </c>
      <c r="J402" s="3">
        <v>2132</v>
      </c>
      <c r="K402" s="3">
        <v>1201</v>
      </c>
      <c r="L402" s="3">
        <v>1084</v>
      </c>
      <c r="M402" s="3">
        <v>1314</v>
      </c>
      <c r="N402" s="3">
        <v>1750</v>
      </c>
    </row>
    <row r="403" spans="1:14" x14ac:dyDescent="0.25">
      <c r="A403" s="6" t="s">
        <v>23</v>
      </c>
      <c r="B403" s="7" t="s">
        <v>2</v>
      </c>
      <c r="C403" s="6" t="s">
        <v>125</v>
      </c>
      <c r="D403" s="5" t="str">
        <f>VLOOKUP(C403,'[1]Colleges and ZIP'!$A$2:$E$956,5,FALSE)</f>
        <v>New York-Northern New Jersey-Long Island, NY-NJ-PA MSA</v>
      </c>
      <c r="E403" s="3">
        <v>2853</v>
      </c>
      <c r="F403" s="3">
        <v>2875</v>
      </c>
      <c r="G403" s="3">
        <v>2955</v>
      </c>
      <c r="H403" s="3">
        <v>832</v>
      </c>
      <c r="I403" s="3">
        <v>877</v>
      </c>
      <c r="J403" s="3">
        <v>890</v>
      </c>
      <c r="K403" s="3">
        <v>915</v>
      </c>
      <c r="L403" s="4" t="s">
        <v>0</v>
      </c>
      <c r="M403" s="4" t="s">
        <v>0</v>
      </c>
      <c r="N403" s="3">
        <v>1420</v>
      </c>
    </row>
    <row r="404" spans="1:14" x14ac:dyDescent="0.25">
      <c r="A404" s="6" t="s">
        <v>23</v>
      </c>
      <c r="B404" s="7" t="s">
        <v>5</v>
      </c>
      <c r="C404" s="6" t="s">
        <v>109</v>
      </c>
      <c r="D404" s="5" t="str">
        <f>VLOOKUP(C404,'[1]Colleges and ZIP'!$A$2:$E$956,5,FALSE)</f>
        <v>Rochester, NY MSA</v>
      </c>
      <c r="E404" s="3">
        <v>1025</v>
      </c>
      <c r="F404" s="3">
        <v>706</v>
      </c>
      <c r="G404" s="3">
        <v>651</v>
      </c>
      <c r="H404" s="3">
        <v>831</v>
      </c>
      <c r="I404" s="3">
        <v>1248</v>
      </c>
      <c r="J404" s="3">
        <v>1487</v>
      </c>
      <c r="K404" s="3">
        <v>1321</v>
      </c>
      <c r="L404" s="3">
        <v>1192</v>
      </c>
      <c r="M404" s="3">
        <v>1367</v>
      </c>
      <c r="N404" s="3">
        <v>1335</v>
      </c>
    </row>
    <row r="405" spans="1:14" x14ac:dyDescent="0.25">
      <c r="A405" s="6" t="s">
        <v>23</v>
      </c>
      <c r="B405" s="7" t="s">
        <v>2</v>
      </c>
      <c r="C405" s="6" t="s">
        <v>83</v>
      </c>
      <c r="D405" s="5" t="str">
        <f>VLOOKUP(C405,'[1]Colleges and ZIP'!$A$2:$E$956,5,FALSE)</f>
        <v>New York-Northern New Jersey-Long Island, NY-NJ-PA MSA</v>
      </c>
      <c r="E405" s="3">
        <v>2708</v>
      </c>
      <c r="F405" s="3">
        <v>2084</v>
      </c>
      <c r="G405" s="3">
        <v>2197</v>
      </c>
      <c r="H405" s="3">
        <v>1785</v>
      </c>
      <c r="I405" s="3">
        <v>2059</v>
      </c>
      <c r="J405" s="3">
        <v>3013</v>
      </c>
      <c r="K405" s="3">
        <v>4007</v>
      </c>
      <c r="L405" s="3">
        <v>5761</v>
      </c>
      <c r="M405" s="3">
        <v>4169</v>
      </c>
      <c r="N405" s="3">
        <v>4114</v>
      </c>
    </row>
    <row r="406" spans="1:14" x14ac:dyDescent="0.25">
      <c r="A406" s="6" t="s">
        <v>23</v>
      </c>
      <c r="B406" s="7" t="s">
        <v>2</v>
      </c>
      <c r="C406" s="6" t="s">
        <v>82</v>
      </c>
      <c r="D406" s="5" t="str">
        <f>VLOOKUP(C406,'[1]Colleges and ZIP'!$A$2:$E$956,5,FALSE)</f>
        <v>New York-Northern New Jersey-Long Island, NY-NJ-PA MSA</v>
      </c>
      <c r="E406" s="3">
        <v>2950</v>
      </c>
      <c r="F406" s="3">
        <v>3065</v>
      </c>
      <c r="G406" s="3">
        <v>3888</v>
      </c>
      <c r="H406" s="3">
        <v>2552</v>
      </c>
      <c r="I406" s="3">
        <v>2472</v>
      </c>
      <c r="J406" s="3">
        <v>3237</v>
      </c>
      <c r="K406" s="3">
        <v>2394</v>
      </c>
      <c r="L406" s="3">
        <v>3102</v>
      </c>
      <c r="M406" s="3">
        <v>2585</v>
      </c>
      <c r="N406" s="3">
        <v>2440</v>
      </c>
    </row>
    <row r="407" spans="1:14" x14ac:dyDescent="0.25">
      <c r="A407" s="12" t="s">
        <v>23</v>
      </c>
      <c r="B407" s="11" t="s">
        <v>2</v>
      </c>
      <c r="C407" s="12" t="s">
        <v>78</v>
      </c>
      <c r="D407" s="10" t="str">
        <f>VLOOKUP(C407,'[1]Colleges and ZIP'!$A$2:$E$956,5,FALSE)</f>
        <v>NY NONMETROPOLITAN AREA</v>
      </c>
      <c r="E407" s="9" t="s">
        <v>0</v>
      </c>
      <c r="F407" s="9" t="s">
        <v>0</v>
      </c>
      <c r="G407" s="8">
        <v>1501</v>
      </c>
      <c r="H407" s="8">
        <v>1727</v>
      </c>
      <c r="I407" s="8">
        <v>1936</v>
      </c>
      <c r="J407" s="8">
        <v>986</v>
      </c>
      <c r="K407" s="9" t="s">
        <v>0</v>
      </c>
      <c r="L407" s="9" t="s">
        <v>0</v>
      </c>
      <c r="M407" s="9" t="s">
        <v>0</v>
      </c>
      <c r="N407" s="8">
        <v>731</v>
      </c>
    </row>
    <row r="408" spans="1:14" x14ac:dyDescent="0.25">
      <c r="A408" s="6" t="s">
        <v>23</v>
      </c>
      <c r="B408" s="7" t="s">
        <v>5</v>
      </c>
      <c r="C408" s="6" t="s">
        <v>77</v>
      </c>
      <c r="D408" s="5" t="str">
        <f>VLOOKUP(C408,'[1]Colleges and ZIP'!$A$2:$E$956,5,FALSE)</f>
        <v>New York-Northern New Jersey-Long Island, NY-NJ-PA MSA</v>
      </c>
      <c r="E408" s="3">
        <v>2231</v>
      </c>
      <c r="F408" s="3">
        <v>2238</v>
      </c>
      <c r="G408" s="3">
        <v>2670</v>
      </c>
      <c r="H408" s="3">
        <v>3529</v>
      </c>
      <c r="I408" s="3">
        <v>3738</v>
      </c>
      <c r="J408" s="3">
        <v>3466</v>
      </c>
      <c r="K408" s="3">
        <v>3637</v>
      </c>
      <c r="L408" s="3">
        <v>3481</v>
      </c>
      <c r="M408" s="3">
        <v>3906</v>
      </c>
      <c r="N408" s="3">
        <v>4169</v>
      </c>
    </row>
    <row r="409" spans="1:14" ht="23.25" x14ac:dyDescent="0.25">
      <c r="A409" s="6" t="s">
        <v>23</v>
      </c>
      <c r="B409" s="7" t="s">
        <v>2</v>
      </c>
      <c r="C409" s="6" t="s">
        <v>72</v>
      </c>
      <c r="D409" s="5" t="str">
        <f>VLOOKUP(C409,'[1]Colleges and ZIP'!$A$2:$E$956,5,FALSE)</f>
        <v>New York-Northern New Jersey-Long Island, NY-NJ-PA MSA</v>
      </c>
      <c r="E409" s="4" t="s">
        <v>0</v>
      </c>
      <c r="F409" s="4" t="s">
        <v>0</v>
      </c>
      <c r="G409" s="4" t="s">
        <v>0</v>
      </c>
      <c r="H409" s="4" t="s">
        <v>0</v>
      </c>
      <c r="I409" s="3">
        <v>2342</v>
      </c>
      <c r="J409" s="3">
        <v>2562</v>
      </c>
      <c r="K409" s="3">
        <v>2979</v>
      </c>
      <c r="L409" s="3">
        <v>3356</v>
      </c>
      <c r="M409" s="3">
        <v>3089</v>
      </c>
      <c r="N409" s="3">
        <v>3177</v>
      </c>
    </row>
    <row r="410" spans="1:14" x14ac:dyDescent="0.25">
      <c r="A410" s="6" t="s">
        <v>23</v>
      </c>
      <c r="B410" s="7" t="s">
        <v>5</v>
      </c>
      <c r="C410" s="6" t="s">
        <v>65</v>
      </c>
      <c r="D410" s="5" t="str">
        <f>VLOOKUP(C410,'[1]Colleges and ZIP'!$A$2:$E$956,5,FALSE)</f>
        <v>New York-Northern New Jersey-Long Island, NY-NJ-PA MSA</v>
      </c>
      <c r="E410" s="4" t="s">
        <v>0</v>
      </c>
      <c r="F410" s="4" t="s">
        <v>0</v>
      </c>
      <c r="G410" s="4" t="s">
        <v>0</v>
      </c>
      <c r="H410" s="4" t="s">
        <v>0</v>
      </c>
      <c r="I410" s="4" t="s">
        <v>0</v>
      </c>
      <c r="J410" s="3">
        <v>1817</v>
      </c>
      <c r="K410" s="3">
        <v>1210</v>
      </c>
      <c r="L410" s="3">
        <v>1088</v>
      </c>
      <c r="M410" s="3">
        <v>1782</v>
      </c>
      <c r="N410" s="3">
        <v>1655</v>
      </c>
    </row>
    <row r="411" spans="1:14" x14ac:dyDescent="0.25">
      <c r="A411" s="6" t="s">
        <v>23</v>
      </c>
      <c r="B411" s="7" t="s">
        <v>2</v>
      </c>
      <c r="C411" s="6" t="s">
        <v>61</v>
      </c>
      <c r="D411" s="5" t="str">
        <f>VLOOKUP(C411,'[1]Colleges and ZIP'!$A$2:$E$956,5,FALSE)</f>
        <v>Poughkeepsie-Newburgh-Middletown, NY MSA</v>
      </c>
      <c r="E411" s="3">
        <v>625</v>
      </c>
      <c r="F411" s="3">
        <v>1126</v>
      </c>
      <c r="G411" s="3">
        <v>1160</v>
      </c>
      <c r="H411" s="3">
        <v>1280</v>
      </c>
      <c r="I411" s="3">
        <v>1838</v>
      </c>
      <c r="J411" s="3">
        <v>1258</v>
      </c>
      <c r="K411" s="3">
        <v>1694</v>
      </c>
      <c r="L411" s="3">
        <v>1220</v>
      </c>
      <c r="M411" s="3">
        <v>2854</v>
      </c>
      <c r="N411" s="3">
        <v>1495</v>
      </c>
    </row>
    <row r="412" spans="1:14" x14ac:dyDescent="0.25">
      <c r="A412" s="12" t="s">
        <v>23</v>
      </c>
      <c r="B412" s="11" t="s">
        <v>5</v>
      </c>
      <c r="C412" s="12" t="s">
        <v>56</v>
      </c>
      <c r="D412" s="10" t="str">
        <f>VLOOKUP(C412,'[1]Colleges and ZIP'!$A$2:$E$956,5,FALSE)</f>
        <v>NY NONMETROPOLITAN AREA</v>
      </c>
      <c r="E412" s="8">
        <v>2877</v>
      </c>
      <c r="F412" s="8">
        <v>495</v>
      </c>
      <c r="G412" s="8">
        <v>1470</v>
      </c>
      <c r="H412" s="8">
        <v>1664</v>
      </c>
      <c r="I412" s="8">
        <v>1098</v>
      </c>
      <c r="J412" s="8">
        <v>913</v>
      </c>
      <c r="K412" s="9" t="s">
        <v>0</v>
      </c>
      <c r="L412" s="8">
        <v>1008</v>
      </c>
      <c r="M412" s="8">
        <v>1135</v>
      </c>
      <c r="N412" s="8">
        <v>1020</v>
      </c>
    </row>
    <row r="413" spans="1:14" x14ac:dyDescent="0.25">
      <c r="A413" s="6" t="s">
        <v>23</v>
      </c>
      <c r="B413" s="7" t="s">
        <v>5</v>
      </c>
      <c r="C413" s="6" t="s">
        <v>22</v>
      </c>
      <c r="D413" s="5" t="str">
        <f>VLOOKUP(C413,'[1]Colleges and ZIP'!$A$2:$E$956,5,FALSE)</f>
        <v>New York-Northern New Jersey-Long Island, NY-NJ-PA MSA</v>
      </c>
      <c r="E413" s="4" t="s">
        <v>0</v>
      </c>
      <c r="F413" s="4" t="s">
        <v>0</v>
      </c>
      <c r="G413" s="4" t="s">
        <v>0</v>
      </c>
      <c r="H413" s="3">
        <v>253</v>
      </c>
      <c r="I413" s="3">
        <v>1144</v>
      </c>
      <c r="J413" s="3">
        <v>1629</v>
      </c>
      <c r="K413" s="3">
        <v>3213</v>
      </c>
      <c r="L413" s="3">
        <v>1564</v>
      </c>
      <c r="M413" s="3">
        <v>1102</v>
      </c>
      <c r="N413" s="3">
        <v>1175</v>
      </c>
    </row>
    <row r="414" spans="1:14" x14ac:dyDescent="0.25">
      <c r="A414" s="6" t="s">
        <v>16</v>
      </c>
      <c r="B414" s="7" t="s">
        <v>2</v>
      </c>
      <c r="C414" s="6" t="s">
        <v>665</v>
      </c>
      <c r="D414" s="5" t="str">
        <f>VLOOKUP(C414,'[1]Colleges and ZIP'!$A$2:$E$956,5,FALSE)</f>
        <v>Durham, NC MSA</v>
      </c>
      <c r="E414" s="3">
        <v>783784</v>
      </c>
      <c r="F414" s="3">
        <v>769893</v>
      </c>
      <c r="G414" s="3">
        <v>807652</v>
      </c>
      <c r="H414" s="3">
        <v>983289</v>
      </c>
      <c r="I414" s="3">
        <v>1022207</v>
      </c>
      <c r="J414" s="3">
        <v>1009911</v>
      </c>
      <c r="K414" s="3">
        <v>992821</v>
      </c>
      <c r="L414" s="3">
        <v>1036813</v>
      </c>
      <c r="M414" s="3">
        <v>1036698</v>
      </c>
      <c r="N414" s="3">
        <v>1055778</v>
      </c>
    </row>
    <row r="415" spans="1:14" x14ac:dyDescent="0.25">
      <c r="A415" s="6" t="s">
        <v>16</v>
      </c>
      <c r="B415" s="7" t="s">
        <v>5</v>
      </c>
      <c r="C415" s="6" t="s">
        <v>663</v>
      </c>
      <c r="D415" s="5" t="str">
        <f>VLOOKUP(C415,'[1]Colleges and ZIP'!$A$2:$E$956,5,FALSE)</f>
        <v>Durham, NC MSA</v>
      </c>
      <c r="E415" s="3">
        <v>484160</v>
      </c>
      <c r="F415" s="3">
        <v>530515</v>
      </c>
      <c r="G415" s="3">
        <v>651308</v>
      </c>
      <c r="H415" s="3">
        <v>755284</v>
      </c>
      <c r="I415" s="3">
        <v>869174</v>
      </c>
      <c r="J415" s="3">
        <v>884791</v>
      </c>
      <c r="K415" s="3">
        <v>973007</v>
      </c>
      <c r="L415" s="3">
        <v>989766</v>
      </c>
      <c r="M415" s="3">
        <v>966781</v>
      </c>
      <c r="N415" s="3">
        <v>1045338</v>
      </c>
    </row>
    <row r="416" spans="1:14" x14ac:dyDescent="0.25">
      <c r="A416" s="6" t="s">
        <v>16</v>
      </c>
      <c r="B416" s="7" t="s">
        <v>5</v>
      </c>
      <c r="C416" s="6" t="s">
        <v>618</v>
      </c>
      <c r="D416" s="5" t="str">
        <f>VLOOKUP(C416,'[1]Colleges and ZIP'!$A$2:$E$956,5,FALSE)</f>
        <v>Raleigh-Cary, NC MSA</v>
      </c>
      <c r="E416" s="3">
        <v>333027</v>
      </c>
      <c r="F416" s="3">
        <v>367422</v>
      </c>
      <c r="G416" s="3">
        <v>383193</v>
      </c>
      <c r="H416" s="3">
        <v>360795</v>
      </c>
      <c r="I416" s="3">
        <v>378154</v>
      </c>
      <c r="J416" s="3">
        <v>404225</v>
      </c>
      <c r="K416" s="3">
        <v>417468</v>
      </c>
      <c r="L416" s="3">
        <v>446112</v>
      </c>
      <c r="M416" s="3">
        <v>468293</v>
      </c>
      <c r="N416" s="3">
        <v>489918</v>
      </c>
    </row>
    <row r="417" spans="1:14" x14ac:dyDescent="0.25">
      <c r="A417" s="6" t="s">
        <v>16</v>
      </c>
      <c r="B417" s="7" t="s">
        <v>2</v>
      </c>
      <c r="C417" s="6" t="s">
        <v>551</v>
      </c>
      <c r="D417" s="5" t="str">
        <f>VLOOKUP(C417,'[1]Colleges and ZIP'!$A$2:$E$956,5,FALSE)</f>
        <v>Winston-Salem, NC MSA</v>
      </c>
      <c r="E417" s="3">
        <v>186175</v>
      </c>
      <c r="F417" s="3">
        <v>200750</v>
      </c>
      <c r="G417" s="3">
        <v>201701</v>
      </c>
      <c r="H417" s="3">
        <v>192034</v>
      </c>
      <c r="I417" s="3">
        <v>209134</v>
      </c>
      <c r="J417" s="3">
        <v>204328</v>
      </c>
      <c r="K417" s="3">
        <v>182721</v>
      </c>
      <c r="L417" s="3">
        <v>176380</v>
      </c>
      <c r="M417" s="3">
        <v>171926</v>
      </c>
      <c r="N417" s="3">
        <v>170006</v>
      </c>
    </row>
    <row r="418" spans="1:14" x14ac:dyDescent="0.25">
      <c r="A418" s="6" t="s">
        <v>16</v>
      </c>
      <c r="B418" s="7" t="s">
        <v>5</v>
      </c>
      <c r="C418" s="6" t="s">
        <v>494</v>
      </c>
      <c r="D418" s="5" t="str">
        <f>VLOOKUP(C418,'[1]Colleges and ZIP'!$A$2:$E$956,5,FALSE)</f>
        <v>Greensboro-High Point, NC MSA</v>
      </c>
      <c r="E418" s="3">
        <v>24138</v>
      </c>
      <c r="F418" s="3">
        <v>29036</v>
      </c>
      <c r="G418" s="3">
        <v>28615</v>
      </c>
      <c r="H418" s="3">
        <v>35297</v>
      </c>
      <c r="I418" s="3">
        <v>34930</v>
      </c>
      <c r="J418" s="3">
        <v>35103</v>
      </c>
      <c r="K418" s="3">
        <v>33994</v>
      </c>
      <c r="L418" s="3">
        <v>35047</v>
      </c>
      <c r="M418" s="3">
        <v>35172</v>
      </c>
      <c r="N418" s="3">
        <v>33759</v>
      </c>
    </row>
    <row r="419" spans="1:14" x14ac:dyDescent="0.25">
      <c r="A419" s="6" t="s">
        <v>16</v>
      </c>
      <c r="B419" s="7" t="s">
        <v>5</v>
      </c>
      <c r="C419" s="6" t="s">
        <v>489</v>
      </c>
      <c r="D419" s="5" t="str">
        <f>VLOOKUP(C419,'[1]Colleges and ZIP'!$A$2:$E$956,5,FALSE)</f>
        <v>Charlotte-Gastonia-Concord, NC-SC MSA</v>
      </c>
      <c r="E419" s="3">
        <v>26974</v>
      </c>
      <c r="F419" s="3">
        <v>25196</v>
      </c>
      <c r="G419" s="3">
        <v>29272</v>
      </c>
      <c r="H419" s="3">
        <v>31814</v>
      </c>
      <c r="I419" s="3">
        <v>27533</v>
      </c>
      <c r="J419" s="3">
        <v>25141</v>
      </c>
      <c r="K419" s="3">
        <v>24764</v>
      </c>
      <c r="L419" s="3">
        <v>23342</v>
      </c>
      <c r="M419" s="3">
        <v>24870</v>
      </c>
      <c r="N419" s="3">
        <v>27815</v>
      </c>
    </row>
    <row r="420" spans="1:14" x14ac:dyDescent="0.25">
      <c r="A420" s="6" t="s">
        <v>16</v>
      </c>
      <c r="B420" s="7" t="s">
        <v>5</v>
      </c>
      <c r="C420" s="6" t="s">
        <v>471</v>
      </c>
      <c r="D420" s="5" t="str">
        <f>VLOOKUP(C420,'[1]Colleges and ZIP'!$A$2:$E$956,5,FALSE)</f>
        <v>Greensboro-High Point, NC MSA</v>
      </c>
      <c r="E420" s="3">
        <v>13574</v>
      </c>
      <c r="F420" s="3">
        <v>16451</v>
      </c>
      <c r="G420" s="3">
        <v>19811</v>
      </c>
      <c r="H420" s="3">
        <v>22436</v>
      </c>
      <c r="I420" s="3">
        <v>26121</v>
      </c>
      <c r="J420" s="3">
        <v>19080</v>
      </c>
      <c r="K420" s="3">
        <v>16590</v>
      </c>
      <c r="L420" s="3">
        <v>20723</v>
      </c>
      <c r="M420" s="3">
        <v>23026</v>
      </c>
      <c r="N420" s="3">
        <v>23965</v>
      </c>
    </row>
    <row r="421" spans="1:14" x14ac:dyDescent="0.25">
      <c r="A421" s="6" t="s">
        <v>16</v>
      </c>
      <c r="B421" s="7" t="s">
        <v>5</v>
      </c>
      <c r="C421" s="6" t="s">
        <v>455</v>
      </c>
      <c r="D421" s="5" t="str">
        <f>VLOOKUP(C421,'[1]Colleges and ZIP'!$A$2:$E$956,5,FALSE)</f>
        <v>Greenville, NC MSA</v>
      </c>
      <c r="E421" s="3">
        <v>16372</v>
      </c>
      <c r="F421" s="3">
        <v>16880</v>
      </c>
      <c r="G421" s="3">
        <v>24922</v>
      </c>
      <c r="H421" s="3">
        <v>23995</v>
      </c>
      <c r="I421" s="3">
        <v>28114</v>
      </c>
      <c r="J421" s="3">
        <v>31990</v>
      </c>
      <c r="K421" s="3">
        <v>38271</v>
      </c>
      <c r="L421" s="3">
        <v>29925</v>
      </c>
      <c r="M421" s="3">
        <v>26549</v>
      </c>
      <c r="N421" s="3">
        <v>25273</v>
      </c>
    </row>
    <row r="422" spans="1:14" x14ac:dyDescent="0.25">
      <c r="A422" s="6" t="s">
        <v>16</v>
      </c>
      <c r="B422" s="7" t="s">
        <v>5</v>
      </c>
      <c r="C422" s="6" t="s">
        <v>427</v>
      </c>
      <c r="D422" s="5" t="str">
        <f>VLOOKUP(C422,'[1]Colleges and ZIP'!$A$2:$E$956,5,FALSE)</f>
        <v>Durham, NC MSA</v>
      </c>
      <c r="E422" s="3">
        <v>4337</v>
      </c>
      <c r="F422" s="3">
        <v>6323</v>
      </c>
      <c r="G422" s="3">
        <v>5379</v>
      </c>
      <c r="H422" s="3">
        <v>6870</v>
      </c>
      <c r="I422" s="3">
        <v>9496</v>
      </c>
      <c r="J422" s="3">
        <v>11076</v>
      </c>
      <c r="K422" s="3">
        <v>8979</v>
      </c>
      <c r="L422" s="3">
        <v>11537</v>
      </c>
      <c r="M422" s="3">
        <v>12448</v>
      </c>
      <c r="N422" s="3">
        <v>12463</v>
      </c>
    </row>
    <row r="423" spans="1:14" x14ac:dyDescent="0.25">
      <c r="A423" s="6" t="s">
        <v>16</v>
      </c>
      <c r="B423" s="7" t="s">
        <v>5</v>
      </c>
      <c r="C423" s="6" t="s">
        <v>425</v>
      </c>
      <c r="D423" s="5" t="str">
        <f>VLOOKUP(C423,'[1]Colleges and ZIP'!$A$2:$E$956,5,FALSE)</f>
        <v>Wilmington, NC MSA</v>
      </c>
      <c r="E423" s="3">
        <v>17603</v>
      </c>
      <c r="F423" s="3">
        <v>20326</v>
      </c>
      <c r="G423" s="3">
        <v>18287</v>
      </c>
      <c r="H423" s="3">
        <v>23143</v>
      </c>
      <c r="I423" s="3">
        <v>22593</v>
      </c>
      <c r="J423" s="3">
        <v>19722</v>
      </c>
      <c r="K423" s="3">
        <v>18145</v>
      </c>
      <c r="L423" s="3">
        <v>14648</v>
      </c>
      <c r="M423" s="3">
        <v>15564</v>
      </c>
      <c r="N423" s="3">
        <v>15715</v>
      </c>
    </row>
    <row r="424" spans="1:14" x14ac:dyDescent="0.25">
      <c r="A424" s="6" t="s">
        <v>16</v>
      </c>
      <c r="B424" s="7" t="s">
        <v>5</v>
      </c>
      <c r="C424" s="6" t="s">
        <v>421</v>
      </c>
      <c r="D424" s="5" t="str">
        <f>VLOOKUP(C424,'[1]Colleges and ZIP'!$A$2:$E$956,5,FALSE)</f>
        <v>Fayetteville, NC MSA</v>
      </c>
      <c r="E424" s="3">
        <v>8124</v>
      </c>
      <c r="F424" s="3">
        <v>8647</v>
      </c>
      <c r="G424" s="3">
        <v>10541</v>
      </c>
      <c r="H424" s="3">
        <v>11865</v>
      </c>
      <c r="I424" s="3">
        <v>14618</v>
      </c>
      <c r="J424" s="3">
        <v>15719</v>
      </c>
      <c r="K424" s="3">
        <v>16698</v>
      </c>
      <c r="L424" s="3">
        <v>14732</v>
      </c>
      <c r="M424" s="3">
        <v>13746</v>
      </c>
      <c r="N424" s="3">
        <v>15725</v>
      </c>
    </row>
    <row r="425" spans="1:14" x14ac:dyDescent="0.25">
      <c r="A425" s="6" t="s">
        <v>16</v>
      </c>
      <c r="B425" s="7" t="s">
        <v>2</v>
      </c>
      <c r="C425" s="6" t="s">
        <v>323</v>
      </c>
      <c r="D425" s="5" t="str">
        <f>VLOOKUP(C425,'[1]Colleges and ZIP'!$A$2:$E$956,5,FALSE)</f>
        <v>Burlington, NC MSA</v>
      </c>
      <c r="E425" s="4" t="s">
        <v>0</v>
      </c>
      <c r="F425" s="4" t="s">
        <v>0</v>
      </c>
      <c r="G425" s="4" t="s">
        <v>0</v>
      </c>
      <c r="H425" s="4" t="s">
        <v>0</v>
      </c>
      <c r="I425" s="3">
        <v>1523</v>
      </c>
      <c r="J425" s="3">
        <v>1658</v>
      </c>
      <c r="K425" s="3">
        <v>2043</v>
      </c>
      <c r="L425" s="3">
        <v>2184</v>
      </c>
      <c r="M425" s="3">
        <v>2608</v>
      </c>
      <c r="N425" s="3">
        <v>2606</v>
      </c>
    </row>
    <row r="426" spans="1:14" x14ac:dyDescent="0.25">
      <c r="A426" s="6" t="s">
        <v>16</v>
      </c>
      <c r="B426" s="7" t="s">
        <v>2</v>
      </c>
      <c r="C426" s="6" t="s">
        <v>291</v>
      </c>
      <c r="D426" s="5" t="str">
        <f>VLOOKUP(C426,'[1]Colleges and ZIP'!$A$2:$E$956,5,FALSE)</f>
        <v>Charlotte-Gastonia-Concord, NC-SC MSA</v>
      </c>
      <c r="E426" s="3">
        <v>965</v>
      </c>
      <c r="F426" s="3">
        <v>1342</v>
      </c>
      <c r="G426" s="3">
        <v>2018</v>
      </c>
      <c r="H426" s="3">
        <v>1493</v>
      </c>
      <c r="I426" s="3">
        <v>1977</v>
      </c>
      <c r="J426" s="3">
        <v>1400</v>
      </c>
      <c r="K426" s="3">
        <v>2337</v>
      </c>
      <c r="L426" s="3">
        <v>1804</v>
      </c>
      <c r="M426" s="3">
        <v>2377</v>
      </c>
      <c r="N426" s="3">
        <v>1521</v>
      </c>
    </row>
    <row r="427" spans="1:14" x14ac:dyDescent="0.25">
      <c r="A427" s="12" t="s">
        <v>16</v>
      </c>
      <c r="B427" s="11" t="s">
        <v>5</v>
      </c>
      <c r="C427" s="12" t="s">
        <v>278</v>
      </c>
      <c r="D427" s="10" t="str">
        <f>VLOOKUP(C427,'[1]Colleges and ZIP'!$A$2:$E$956,5,FALSE)</f>
        <v>NC NONMETROPOLITAN AREA</v>
      </c>
      <c r="E427" s="8">
        <v>3359</v>
      </c>
      <c r="F427" s="8">
        <v>3851</v>
      </c>
      <c r="G427" s="8">
        <v>3135</v>
      </c>
      <c r="H427" s="8">
        <v>2898</v>
      </c>
      <c r="I427" s="8">
        <v>3835</v>
      </c>
      <c r="J427" s="8">
        <v>4438</v>
      </c>
      <c r="K427" s="8">
        <v>3051</v>
      </c>
      <c r="L427" s="8">
        <v>4289</v>
      </c>
      <c r="M427" s="8">
        <v>3878</v>
      </c>
      <c r="N427" s="8">
        <v>3146</v>
      </c>
    </row>
    <row r="428" spans="1:14" x14ac:dyDescent="0.25">
      <c r="A428" s="6" t="s">
        <v>16</v>
      </c>
      <c r="B428" s="7" t="s">
        <v>5</v>
      </c>
      <c r="C428" s="6" t="s">
        <v>208</v>
      </c>
      <c r="D428" s="5" t="str">
        <f>VLOOKUP(C428,'[1]Colleges and ZIP'!$A$2:$E$956,5,FALSE)</f>
        <v>Asheville, NC MSA</v>
      </c>
      <c r="E428" s="3">
        <v>5456</v>
      </c>
      <c r="F428" s="3">
        <v>4177</v>
      </c>
      <c r="G428" s="3">
        <v>2994</v>
      </c>
      <c r="H428" s="3">
        <v>2671</v>
      </c>
      <c r="I428" s="3">
        <v>3157</v>
      </c>
      <c r="J428" s="3">
        <v>3068</v>
      </c>
      <c r="K428" s="3">
        <v>2647</v>
      </c>
      <c r="L428" s="3">
        <v>2150</v>
      </c>
      <c r="M428" s="3">
        <v>2384</v>
      </c>
      <c r="N428" s="3">
        <v>3348</v>
      </c>
    </row>
    <row r="429" spans="1:14" x14ac:dyDescent="0.25">
      <c r="A429" s="6" t="s">
        <v>16</v>
      </c>
      <c r="B429" s="7" t="s">
        <v>2</v>
      </c>
      <c r="C429" s="6" t="s">
        <v>171</v>
      </c>
      <c r="D429" s="5" t="str">
        <f>VLOOKUP(C429,'[1]Colleges and ZIP'!$A$2:$E$956,5,FALSE)</f>
        <v>Charlotte-Gastonia-Concord, NC-SC MSA</v>
      </c>
      <c r="E429" s="4" t="s">
        <v>0</v>
      </c>
      <c r="F429" s="4" t="s">
        <v>0</v>
      </c>
      <c r="G429" s="4" t="s">
        <v>0</v>
      </c>
      <c r="H429" s="4" t="s">
        <v>0</v>
      </c>
      <c r="I429" s="4" t="s">
        <v>0</v>
      </c>
      <c r="J429" s="4" t="s">
        <v>0</v>
      </c>
      <c r="K429" s="4" t="s">
        <v>0</v>
      </c>
      <c r="L429" s="4" t="s">
        <v>0</v>
      </c>
      <c r="M429" s="4" t="s">
        <v>0</v>
      </c>
      <c r="N429" s="3">
        <v>2094</v>
      </c>
    </row>
    <row r="430" spans="1:14" x14ac:dyDescent="0.25">
      <c r="A430" s="12" t="s">
        <v>16</v>
      </c>
      <c r="B430" s="11" t="s">
        <v>5</v>
      </c>
      <c r="C430" s="12" t="s">
        <v>139</v>
      </c>
      <c r="D430" s="10" t="str">
        <f>VLOOKUP(C430,'[1]Colleges and ZIP'!$A$2:$E$956,5,FALSE)</f>
        <v>NC NONMETROPOLITAN AREA</v>
      </c>
      <c r="E430" s="8">
        <v>3173</v>
      </c>
      <c r="F430" s="8">
        <v>3996</v>
      </c>
      <c r="G430" s="8">
        <v>3094</v>
      </c>
      <c r="H430" s="8">
        <v>2376</v>
      </c>
      <c r="I430" s="8">
        <v>1451</v>
      </c>
      <c r="J430" s="8">
        <v>1811</v>
      </c>
      <c r="K430" s="8">
        <v>1028</v>
      </c>
      <c r="L430" s="8">
        <v>1048</v>
      </c>
      <c r="M430" s="8">
        <v>1145</v>
      </c>
      <c r="N430" s="8">
        <v>1305</v>
      </c>
    </row>
    <row r="431" spans="1:14" x14ac:dyDescent="0.25">
      <c r="A431" s="6" t="s">
        <v>16</v>
      </c>
      <c r="B431" s="7" t="s">
        <v>5</v>
      </c>
      <c r="C431" s="6" t="s">
        <v>115</v>
      </c>
      <c r="D431" s="5" t="str">
        <f>VLOOKUP(C431,'[1]Colleges and ZIP'!$A$2:$E$956,5,FALSE)</f>
        <v>Winston-Salem, NC MSA</v>
      </c>
      <c r="E431" s="3">
        <v>831</v>
      </c>
      <c r="F431" s="3">
        <v>417</v>
      </c>
      <c r="G431" s="4" t="s">
        <v>0</v>
      </c>
      <c r="H431" s="4" t="s">
        <v>0</v>
      </c>
      <c r="I431" s="3">
        <v>1179</v>
      </c>
      <c r="J431" s="3">
        <v>1977</v>
      </c>
      <c r="K431" s="3">
        <v>841</v>
      </c>
      <c r="L431" s="4" t="s">
        <v>0</v>
      </c>
      <c r="M431" s="4" t="s">
        <v>0</v>
      </c>
      <c r="N431" s="3">
        <v>1356</v>
      </c>
    </row>
    <row r="432" spans="1:14" x14ac:dyDescent="0.25">
      <c r="A432" s="12" t="s">
        <v>16</v>
      </c>
      <c r="B432" s="11" t="s">
        <v>5</v>
      </c>
      <c r="C432" s="12" t="s">
        <v>73</v>
      </c>
      <c r="D432" s="10" t="str">
        <f>VLOOKUP(C432,'[1]Colleges and ZIP'!$A$2:$E$956,5,FALSE)</f>
        <v>NC NONMETROPOLITAN AREA</v>
      </c>
      <c r="E432" s="8">
        <v>1904</v>
      </c>
      <c r="F432" s="8">
        <v>2982</v>
      </c>
      <c r="G432" s="8">
        <v>3421</v>
      </c>
      <c r="H432" s="8">
        <v>5576</v>
      </c>
      <c r="I432" s="8">
        <v>10455</v>
      </c>
      <c r="J432" s="8">
        <v>4455</v>
      </c>
      <c r="K432" s="8">
        <v>4515</v>
      </c>
      <c r="L432" s="8">
        <v>2988</v>
      </c>
      <c r="M432" s="8">
        <v>2277</v>
      </c>
      <c r="N432" s="8">
        <v>1889</v>
      </c>
    </row>
    <row r="433" spans="1:14" x14ac:dyDescent="0.25">
      <c r="A433" s="12" t="s">
        <v>16</v>
      </c>
      <c r="B433" s="11" t="s">
        <v>2</v>
      </c>
      <c r="C433" s="38" t="s">
        <v>17</v>
      </c>
      <c r="D433" s="5" t="str">
        <f>VLOOKUP(C433,'[1]Colleges and ZIP'!$A$2:$E$956,5,FALSE)</f>
        <v>Raleigh-Cary, NC MSA</v>
      </c>
      <c r="E433" s="38"/>
      <c r="F433" s="38"/>
      <c r="G433" s="38"/>
      <c r="H433" s="38"/>
      <c r="I433" s="38">
        <f>COUNT(I1:I432)</f>
        <v>418</v>
      </c>
      <c r="J433" s="38">
        <f>COUNT(J1:J432)</f>
        <v>397</v>
      </c>
      <c r="K433" s="38">
        <f>COUNT(K1:K432)</f>
        <v>398</v>
      </c>
      <c r="L433" s="38">
        <f>COUNT(L1:L432)</f>
        <v>403</v>
      </c>
      <c r="M433" s="38">
        <f>COUNT(M1:M432)</f>
        <v>408</v>
      </c>
      <c r="N433" s="38">
        <f>COUNT(N1:N432)</f>
        <v>432</v>
      </c>
    </row>
    <row r="434" spans="1:14" x14ac:dyDescent="0.25">
      <c r="A434" s="6" t="s">
        <v>16</v>
      </c>
      <c r="B434" s="7" t="s">
        <v>2</v>
      </c>
      <c r="C434" s="6" t="s">
        <v>17</v>
      </c>
      <c r="D434" s="5" t="str">
        <f>VLOOKUP(C434,'[1]Colleges and ZIP'!$A$2:$E$956,5,FALSE)</f>
        <v>Raleigh-Cary, NC MSA</v>
      </c>
      <c r="E434" s="3">
        <v>3632</v>
      </c>
      <c r="F434" s="3">
        <v>4049</v>
      </c>
      <c r="G434" s="3">
        <v>3837</v>
      </c>
      <c r="H434" s="3">
        <v>3016</v>
      </c>
      <c r="I434" s="3">
        <v>2193</v>
      </c>
      <c r="J434" s="3">
        <v>1947</v>
      </c>
      <c r="K434" s="4" t="s">
        <v>0</v>
      </c>
      <c r="L434" s="3">
        <v>1455</v>
      </c>
      <c r="M434" s="3">
        <v>985</v>
      </c>
      <c r="N434" s="3">
        <v>514</v>
      </c>
    </row>
    <row r="435" spans="1:14" x14ac:dyDescent="0.25">
      <c r="A435" s="6" t="s">
        <v>16</v>
      </c>
      <c r="B435" s="7" t="s">
        <v>5</v>
      </c>
      <c r="C435" s="6" t="s">
        <v>15</v>
      </c>
      <c r="D435" s="5" t="str">
        <f>VLOOKUP(C435,'[1]Colleges and ZIP'!$A$2:$E$956,5,FALSE)</f>
        <v>Durham, NC MSA</v>
      </c>
      <c r="E435" s="4" t="s">
        <v>0</v>
      </c>
      <c r="F435" s="4" t="s">
        <v>0</v>
      </c>
      <c r="G435" s="4" t="s">
        <v>0</v>
      </c>
      <c r="H435" s="4" t="s">
        <v>0</v>
      </c>
      <c r="I435" s="4" t="s">
        <v>0</v>
      </c>
      <c r="J435" s="4" t="s">
        <v>0</v>
      </c>
      <c r="K435" s="4" t="s">
        <v>0</v>
      </c>
      <c r="L435" s="4" t="s">
        <v>0</v>
      </c>
      <c r="M435" s="3">
        <v>4197</v>
      </c>
      <c r="N435" s="3">
        <v>4137</v>
      </c>
    </row>
    <row r="436" spans="1:14" x14ac:dyDescent="0.25">
      <c r="A436" s="6" t="s">
        <v>328</v>
      </c>
      <c r="B436" s="7" t="s">
        <v>5</v>
      </c>
      <c r="C436" s="6" t="s">
        <v>588</v>
      </c>
      <c r="D436" s="5" t="str">
        <f>VLOOKUP(C436,'[1]Colleges and ZIP'!$A$2:$E$956,5,FALSE)</f>
        <v>Fargo, ND-MN MSA</v>
      </c>
      <c r="E436" s="3">
        <v>107337</v>
      </c>
      <c r="F436" s="3">
        <v>116327</v>
      </c>
      <c r="G436" s="3">
        <v>114260</v>
      </c>
      <c r="H436" s="3">
        <v>126419</v>
      </c>
      <c r="I436" s="3">
        <v>134064</v>
      </c>
      <c r="J436" s="3">
        <v>135493</v>
      </c>
      <c r="K436" s="3">
        <v>150173</v>
      </c>
      <c r="L436" s="3">
        <v>154437</v>
      </c>
      <c r="M436" s="3">
        <v>153542</v>
      </c>
      <c r="N436" s="3">
        <v>156297</v>
      </c>
    </row>
    <row r="437" spans="1:14" x14ac:dyDescent="0.25">
      <c r="A437" s="6" t="s">
        <v>328</v>
      </c>
      <c r="B437" s="7" t="s">
        <v>5</v>
      </c>
      <c r="C437" s="6" t="s">
        <v>327</v>
      </c>
      <c r="D437" s="5" t="str">
        <f>VLOOKUP(C437,'[1]Colleges and ZIP'!$A$2:$E$956,5,FALSE)</f>
        <v>Grand Forks, ND-MN MSA</v>
      </c>
      <c r="E437" s="3">
        <v>63298</v>
      </c>
      <c r="F437" s="3">
        <v>65185</v>
      </c>
      <c r="G437" s="3">
        <v>71858</v>
      </c>
      <c r="H437" s="3">
        <v>76560</v>
      </c>
      <c r="I437" s="3">
        <v>74882</v>
      </c>
      <c r="J437" s="3">
        <v>80149</v>
      </c>
      <c r="K437" s="3">
        <v>68942</v>
      </c>
      <c r="L437" s="3">
        <v>67595</v>
      </c>
      <c r="M437" s="3">
        <v>64384</v>
      </c>
      <c r="N437" s="3">
        <v>70275</v>
      </c>
    </row>
    <row r="438" spans="1:14" x14ac:dyDescent="0.25">
      <c r="A438" s="6" t="s">
        <v>45</v>
      </c>
      <c r="B438" s="7" t="s">
        <v>5</v>
      </c>
      <c r="C438" s="6" t="s">
        <v>662</v>
      </c>
      <c r="D438" s="5" t="str">
        <f>VLOOKUP(C438,'[1]Colleges and ZIP'!$A$2:$E$956,5,FALSE)</f>
        <v>Columbus, OH MSA</v>
      </c>
      <c r="E438" s="3">
        <v>737324</v>
      </c>
      <c r="F438" s="3">
        <v>726302</v>
      </c>
      <c r="G438" s="3">
        <v>743591</v>
      </c>
      <c r="H438" s="3">
        <v>755194</v>
      </c>
      <c r="I438" s="3">
        <v>832126</v>
      </c>
      <c r="J438" s="3">
        <v>766513</v>
      </c>
      <c r="K438" s="3">
        <v>793373</v>
      </c>
      <c r="L438" s="3">
        <v>815075</v>
      </c>
      <c r="M438" s="3">
        <v>817881</v>
      </c>
      <c r="N438" s="3">
        <v>818464</v>
      </c>
    </row>
    <row r="439" spans="1:14" x14ac:dyDescent="0.25">
      <c r="A439" s="6" t="s">
        <v>45</v>
      </c>
      <c r="B439" s="7" t="s">
        <v>5</v>
      </c>
      <c r="C439" s="6" t="s">
        <v>600</v>
      </c>
      <c r="D439" s="5" t="str">
        <f>VLOOKUP(C439,'[1]Colleges and ZIP'!$A$2:$E$956,5,FALSE)</f>
        <v>Cincinnati-Middletown, OH-KY-IN MSA</v>
      </c>
      <c r="E439" s="3">
        <v>344526</v>
      </c>
      <c r="F439" s="3">
        <v>359011</v>
      </c>
      <c r="G439" s="3">
        <v>369906</v>
      </c>
      <c r="H439" s="3">
        <v>411269</v>
      </c>
      <c r="I439" s="3">
        <v>448936</v>
      </c>
      <c r="J439" s="3">
        <v>433668</v>
      </c>
      <c r="K439" s="3">
        <v>438642</v>
      </c>
      <c r="L439" s="3">
        <v>422873</v>
      </c>
      <c r="M439" s="3">
        <v>436028</v>
      </c>
      <c r="N439" s="3">
        <v>430579</v>
      </c>
    </row>
    <row r="440" spans="1:14" x14ac:dyDescent="0.25">
      <c r="A440" s="6" t="s">
        <v>45</v>
      </c>
      <c r="B440" s="7" t="s">
        <v>2</v>
      </c>
      <c r="C440" s="6" t="s">
        <v>585</v>
      </c>
      <c r="D440" s="5" t="str">
        <f>VLOOKUP(C440,'[1]Colleges and ZIP'!$A$2:$E$956,5,FALSE)</f>
        <v>Cleveland-Elyria-Mentor, OH MSA</v>
      </c>
      <c r="E440" s="3">
        <v>379347</v>
      </c>
      <c r="F440" s="3">
        <v>420441</v>
      </c>
      <c r="G440" s="3">
        <v>418012</v>
      </c>
      <c r="H440" s="3">
        <v>418164</v>
      </c>
      <c r="I440" s="3">
        <v>429206</v>
      </c>
      <c r="J440" s="3">
        <v>431090</v>
      </c>
      <c r="K440" s="3">
        <v>425788</v>
      </c>
      <c r="L440" s="3">
        <v>419011</v>
      </c>
      <c r="M440" s="3">
        <v>401527</v>
      </c>
      <c r="N440" s="3">
        <v>405655</v>
      </c>
    </row>
    <row r="441" spans="1:14" x14ac:dyDescent="0.25">
      <c r="A441" s="12" t="s">
        <v>45</v>
      </c>
      <c r="B441" s="11" t="s">
        <v>5</v>
      </c>
      <c r="C441" s="12" t="s">
        <v>535</v>
      </c>
      <c r="D441" s="10" t="str">
        <f>VLOOKUP(C441,'[1]Colleges and ZIP'!$A$2:$E$956,5,FALSE)</f>
        <v>OH NONMETROPOLITAN AREA</v>
      </c>
      <c r="E441" s="8">
        <v>39008</v>
      </c>
      <c r="F441" s="8">
        <v>38984</v>
      </c>
      <c r="G441" s="8">
        <v>43097</v>
      </c>
      <c r="H441" s="8">
        <v>50440</v>
      </c>
      <c r="I441" s="8">
        <v>57643</v>
      </c>
      <c r="J441" s="8">
        <v>57203</v>
      </c>
      <c r="K441" s="8">
        <v>59734</v>
      </c>
      <c r="L441" s="8">
        <v>60800</v>
      </c>
      <c r="M441" s="8">
        <v>61078</v>
      </c>
      <c r="N441" s="8">
        <v>59117</v>
      </c>
    </row>
    <row r="442" spans="1:14" x14ac:dyDescent="0.25">
      <c r="A442" s="6" t="s">
        <v>45</v>
      </c>
      <c r="B442" s="7" t="s">
        <v>5</v>
      </c>
      <c r="C442" s="6" t="s">
        <v>519</v>
      </c>
      <c r="D442" s="5" t="str">
        <f>VLOOKUP(C442,'[1]Colleges and ZIP'!$A$2:$E$956,5,FALSE)</f>
        <v>Cleveland-Elyria-Mentor, OH MSA</v>
      </c>
      <c r="E442" s="3">
        <v>17819</v>
      </c>
      <c r="F442" s="3">
        <v>15027</v>
      </c>
      <c r="G442" s="3">
        <v>14345</v>
      </c>
      <c r="H442" s="3">
        <v>34235</v>
      </c>
      <c r="I442" s="3">
        <v>55502</v>
      </c>
      <c r="J442" s="3">
        <v>61111</v>
      </c>
      <c r="K442" s="3">
        <v>67378</v>
      </c>
      <c r="L442" s="3">
        <v>61783</v>
      </c>
      <c r="M442" s="3">
        <v>57662</v>
      </c>
      <c r="N442" s="3">
        <v>77720</v>
      </c>
    </row>
    <row r="443" spans="1:14" x14ac:dyDescent="0.25">
      <c r="A443" s="6" t="s">
        <v>45</v>
      </c>
      <c r="B443" s="7" t="s">
        <v>5</v>
      </c>
      <c r="C443" s="6" t="s">
        <v>514</v>
      </c>
      <c r="D443" s="5" t="str">
        <f>VLOOKUP(C443,'[1]Colleges and ZIP'!$A$2:$E$956,5,FALSE)</f>
        <v>Akron, OH MSA</v>
      </c>
      <c r="E443" s="3">
        <v>27399</v>
      </c>
      <c r="F443" s="3">
        <v>27415</v>
      </c>
      <c r="G443" s="3">
        <v>34853</v>
      </c>
      <c r="H443" s="3">
        <v>52884</v>
      </c>
      <c r="I443" s="3">
        <v>60352</v>
      </c>
      <c r="J443" s="3">
        <v>66413</v>
      </c>
      <c r="K443" s="3">
        <v>69640</v>
      </c>
      <c r="L443" s="3">
        <v>69528</v>
      </c>
      <c r="M443" s="3">
        <v>58512</v>
      </c>
      <c r="N443" s="3">
        <v>58817</v>
      </c>
    </row>
    <row r="444" spans="1:14" x14ac:dyDescent="0.25">
      <c r="A444" s="6" t="s">
        <v>45</v>
      </c>
      <c r="B444" s="7" t="s">
        <v>2</v>
      </c>
      <c r="C444" s="6" t="s">
        <v>500</v>
      </c>
      <c r="D444" s="5" t="str">
        <f>VLOOKUP(C444,'[1]Colleges and ZIP'!$A$2:$E$956,5,FALSE)</f>
        <v>Dayton, OH MSA</v>
      </c>
      <c r="E444" s="3">
        <v>76166</v>
      </c>
      <c r="F444" s="3">
        <v>83293</v>
      </c>
      <c r="G444" s="3">
        <v>95043</v>
      </c>
      <c r="H444" s="3">
        <v>93309</v>
      </c>
      <c r="I444" s="3">
        <v>90557</v>
      </c>
      <c r="J444" s="3">
        <v>81030</v>
      </c>
      <c r="K444" s="3">
        <v>84252</v>
      </c>
      <c r="L444" s="3">
        <v>86881</v>
      </c>
      <c r="M444" s="3">
        <v>98182</v>
      </c>
      <c r="N444" s="3">
        <v>116589</v>
      </c>
    </row>
    <row r="445" spans="1:14" x14ac:dyDescent="0.25">
      <c r="A445" s="6" t="s">
        <v>45</v>
      </c>
      <c r="B445" s="7" t="s">
        <v>5</v>
      </c>
      <c r="C445" s="6" t="s">
        <v>499</v>
      </c>
      <c r="D445" s="5" t="str">
        <f>VLOOKUP(C445,'[1]Colleges and ZIP'!$A$2:$E$956,5,FALSE)</f>
        <v>Akron, OH MSA</v>
      </c>
      <c r="E445" s="3">
        <v>22201</v>
      </c>
      <c r="F445" s="3">
        <v>26168</v>
      </c>
      <c r="G445" s="3">
        <v>27275</v>
      </c>
      <c r="H445" s="3">
        <v>26331</v>
      </c>
      <c r="I445" s="3">
        <v>27455</v>
      </c>
      <c r="J445" s="3">
        <v>26507</v>
      </c>
      <c r="K445" s="3">
        <v>23149</v>
      </c>
      <c r="L445" s="3">
        <v>25666</v>
      </c>
      <c r="M445" s="3">
        <v>38069</v>
      </c>
      <c r="N445" s="3">
        <v>34661</v>
      </c>
    </row>
    <row r="446" spans="1:14" x14ac:dyDescent="0.25">
      <c r="A446" s="6" t="s">
        <v>45</v>
      </c>
      <c r="B446" s="7" t="s">
        <v>5</v>
      </c>
      <c r="C446" s="6" t="s">
        <v>498</v>
      </c>
      <c r="D446" s="5" t="str">
        <f>VLOOKUP(C446,'[1]Colleges and ZIP'!$A$2:$E$956,5,FALSE)</f>
        <v>Toledo, OH MSA</v>
      </c>
      <c r="E446" s="3">
        <v>54342</v>
      </c>
      <c r="F446" s="3">
        <v>61082</v>
      </c>
      <c r="G446" s="3">
        <v>67464</v>
      </c>
      <c r="H446" s="3">
        <v>70399</v>
      </c>
      <c r="I446" s="3">
        <v>74149</v>
      </c>
      <c r="J446" s="3">
        <v>68228</v>
      </c>
      <c r="K446" s="3">
        <v>69072</v>
      </c>
      <c r="L446" s="3">
        <v>61900</v>
      </c>
      <c r="M446" s="3">
        <v>52354</v>
      </c>
      <c r="N446" s="3">
        <v>50019</v>
      </c>
    </row>
    <row r="447" spans="1:14" x14ac:dyDescent="0.25">
      <c r="A447" s="6" t="s">
        <v>45</v>
      </c>
      <c r="B447" s="7" t="s">
        <v>5</v>
      </c>
      <c r="C447" s="6" t="s">
        <v>492</v>
      </c>
      <c r="D447" s="5" t="str">
        <f>VLOOKUP(C447,'[1]Colleges and ZIP'!$A$2:$E$956,5,FALSE)</f>
        <v>Dayton, OH MSA</v>
      </c>
      <c r="E447" s="3">
        <v>49798</v>
      </c>
      <c r="F447" s="3">
        <v>47803</v>
      </c>
      <c r="G447" s="3">
        <v>48215</v>
      </c>
      <c r="H447" s="3">
        <v>48575</v>
      </c>
      <c r="I447" s="3">
        <v>48501</v>
      </c>
      <c r="J447" s="3">
        <v>46213</v>
      </c>
      <c r="K447" s="3">
        <v>50489</v>
      </c>
      <c r="L447" s="3">
        <v>54985</v>
      </c>
      <c r="M447" s="3">
        <v>54289</v>
      </c>
      <c r="N447" s="3">
        <v>55484</v>
      </c>
    </row>
    <row r="448" spans="1:14" x14ac:dyDescent="0.25">
      <c r="A448" s="6" t="s">
        <v>45</v>
      </c>
      <c r="B448" s="7" t="s">
        <v>5</v>
      </c>
      <c r="C448" s="6" t="s">
        <v>442</v>
      </c>
      <c r="D448" s="5" t="str">
        <f>VLOOKUP(C448,'[1]Colleges and ZIP'!$A$2:$E$956,5,FALSE)</f>
        <v>Cincinnati-Middletown, OH-KY-IN MSA</v>
      </c>
      <c r="E448" s="3">
        <v>23729</v>
      </c>
      <c r="F448" s="3">
        <v>25052</v>
      </c>
      <c r="G448" s="3">
        <v>29808</v>
      </c>
      <c r="H448" s="3">
        <v>26521</v>
      </c>
      <c r="I448" s="3">
        <v>26093</v>
      </c>
      <c r="J448" s="3">
        <v>26311</v>
      </c>
      <c r="K448" s="3">
        <v>23924</v>
      </c>
      <c r="L448" s="3">
        <v>21216</v>
      </c>
      <c r="M448" s="3">
        <v>16108</v>
      </c>
      <c r="N448" s="3">
        <v>16057</v>
      </c>
    </row>
    <row r="449" spans="1:14" x14ac:dyDescent="0.25">
      <c r="A449" s="6" t="s">
        <v>45</v>
      </c>
      <c r="B449" s="7" t="s">
        <v>5</v>
      </c>
      <c r="C449" s="6" t="s">
        <v>437</v>
      </c>
      <c r="D449" s="5" t="str">
        <f>VLOOKUP(C449,'[1]Colleges and ZIP'!$A$2:$E$956,5,FALSE)</f>
        <v>Toledo, OH MSA</v>
      </c>
      <c r="E449" s="3">
        <v>9667</v>
      </c>
      <c r="F449" s="3">
        <v>11390</v>
      </c>
      <c r="G449" s="3">
        <v>8562</v>
      </c>
      <c r="H449" s="3">
        <v>8124</v>
      </c>
      <c r="I449" s="3">
        <v>8999</v>
      </c>
      <c r="J449" s="3">
        <v>8566</v>
      </c>
      <c r="K449" s="3">
        <v>13157</v>
      </c>
      <c r="L449" s="3">
        <v>8861</v>
      </c>
      <c r="M449" s="3">
        <v>7995</v>
      </c>
      <c r="N449" s="3">
        <v>14460</v>
      </c>
    </row>
    <row r="450" spans="1:14" x14ac:dyDescent="0.25">
      <c r="A450" s="6" t="s">
        <v>45</v>
      </c>
      <c r="B450" s="7" t="s">
        <v>5</v>
      </c>
      <c r="C450" s="6" t="s">
        <v>377</v>
      </c>
      <c r="D450" s="5" t="str">
        <f>VLOOKUP(C450,'[1]Colleges and ZIP'!$A$2:$E$956,5,FALSE)</f>
        <v>Dayton, OH MSA</v>
      </c>
      <c r="E450" s="3">
        <v>17173</v>
      </c>
      <c r="F450" s="3">
        <v>20527</v>
      </c>
      <c r="G450" s="3">
        <v>27458</v>
      </c>
      <c r="H450" s="3">
        <v>31259</v>
      </c>
      <c r="I450" s="3">
        <v>31879</v>
      </c>
      <c r="J450" s="3">
        <v>32746</v>
      </c>
      <c r="K450" s="3">
        <v>27592</v>
      </c>
      <c r="L450" s="3">
        <v>23902</v>
      </c>
      <c r="M450" s="3">
        <v>26866</v>
      </c>
      <c r="N450" s="3">
        <v>29998</v>
      </c>
    </row>
    <row r="451" spans="1:14" x14ac:dyDescent="0.25">
      <c r="A451" s="6" t="s">
        <v>45</v>
      </c>
      <c r="B451" s="7" t="s">
        <v>5</v>
      </c>
      <c r="C451" s="6" t="s">
        <v>320</v>
      </c>
      <c r="D451" s="5" t="str">
        <f>VLOOKUP(C451,'[1]Colleges and ZIP'!$A$2:$E$956,5,FALSE)</f>
        <v>Akron, OH MSA</v>
      </c>
      <c r="E451" s="3">
        <v>4984</v>
      </c>
      <c r="F451" s="3">
        <v>9165</v>
      </c>
      <c r="G451" s="3">
        <v>10077</v>
      </c>
      <c r="H451" s="3">
        <v>10819</v>
      </c>
      <c r="I451" s="3">
        <v>13581</v>
      </c>
      <c r="J451" s="3">
        <v>13358</v>
      </c>
      <c r="K451" s="3">
        <v>12722</v>
      </c>
      <c r="L451" s="3">
        <v>15916</v>
      </c>
      <c r="M451" s="3">
        <v>17103</v>
      </c>
      <c r="N451" s="3">
        <v>18823</v>
      </c>
    </row>
    <row r="452" spans="1:14" x14ac:dyDescent="0.25">
      <c r="A452" s="6" t="s">
        <v>45</v>
      </c>
      <c r="B452" s="7" t="s">
        <v>2</v>
      </c>
      <c r="C452" s="6" t="s">
        <v>192</v>
      </c>
      <c r="D452" s="5" t="str">
        <f>VLOOKUP(C452,'[1]Colleges and ZIP'!$A$2:$E$956,5,FALSE)</f>
        <v>Cleveland-Elyria-Mentor, OH MSA</v>
      </c>
      <c r="E452" s="3">
        <v>773</v>
      </c>
      <c r="F452" s="3">
        <v>726</v>
      </c>
      <c r="G452" s="3">
        <v>869</v>
      </c>
      <c r="H452" s="3">
        <v>1985</v>
      </c>
      <c r="I452" s="3">
        <v>1710</v>
      </c>
      <c r="J452" s="3">
        <v>1856</v>
      </c>
      <c r="K452" s="3">
        <v>1670</v>
      </c>
      <c r="L452" s="3">
        <v>1819</v>
      </c>
      <c r="M452" s="3">
        <v>1932</v>
      </c>
      <c r="N452" s="3">
        <v>1305</v>
      </c>
    </row>
    <row r="453" spans="1:14" x14ac:dyDescent="0.25">
      <c r="A453" s="6" t="s">
        <v>45</v>
      </c>
      <c r="B453" s="7" t="s">
        <v>5</v>
      </c>
      <c r="C453" s="6" t="s">
        <v>169</v>
      </c>
      <c r="D453" s="5" t="str">
        <f>VLOOKUP(C453,'[1]Colleges and ZIP'!$A$2:$E$956,5,FALSE)</f>
        <v>Youngstown-Warren-Boardman, OH-PA MSA</v>
      </c>
      <c r="E453" s="3">
        <v>734</v>
      </c>
      <c r="F453" s="3">
        <v>1478</v>
      </c>
      <c r="G453" s="3">
        <v>2082</v>
      </c>
      <c r="H453" s="3">
        <v>4523</v>
      </c>
      <c r="I453" s="3">
        <v>4732</v>
      </c>
      <c r="J453" s="3">
        <v>3598</v>
      </c>
      <c r="K453" s="3">
        <v>3785</v>
      </c>
      <c r="L453" s="3">
        <v>3464</v>
      </c>
      <c r="M453" s="3">
        <v>3348</v>
      </c>
      <c r="N453" s="3">
        <v>2342</v>
      </c>
    </row>
    <row r="454" spans="1:14" x14ac:dyDescent="0.25">
      <c r="A454" s="6" t="s">
        <v>45</v>
      </c>
      <c r="B454" s="7" t="s">
        <v>5</v>
      </c>
      <c r="C454" s="6" t="s">
        <v>152</v>
      </c>
      <c r="D454" s="5" t="str">
        <f>VLOOKUP(C454,'[1]Colleges and ZIP'!$A$2:$E$956,5,FALSE)</f>
        <v>Dayton, OH MSA</v>
      </c>
      <c r="E454" s="3">
        <v>2320</v>
      </c>
      <c r="F454" s="3">
        <v>2553</v>
      </c>
      <c r="G454" s="3">
        <v>3308</v>
      </c>
      <c r="H454" s="3">
        <v>3233</v>
      </c>
      <c r="I454" s="3">
        <v>3821</v>
      </c>
      <c r="J454" s="3">
        <v>3591</v>
      </c>
      <c r="K454" s="3">
        <v>2771</v>
      </c>
      <c r="L454" s="3">
        <v>2025</v>
      </c>
      <c r="M454" s="3">
        <v>1508</v>
      </c>
      <c r="N454" s="3">
        <v>1643</v>
      </c>
    </row>
    <row r="455" spans="1:14" x14ac:dyDescent="0.25">
      <c r="A455" s="12" t="s">
        <v>45</v>
      </c>
      <c r="B455" s="11" t="s">
        <v>2</v>
      </c>
      <c r="C455" s="12" t="s">
        <v>44</v>
      </c>
      <c r="D455" s="10" t="str">
        <f>VLOOKUP(C455,'[1]Colleges and ZIP'!$A$2:$E$956,5,FALSE)</f>
        <v>OH NONMETROPOLITAN AREA</v>
      </c>
      <c r="E455" s="9" t="s">
        <v>0</v>
      </c>
      <c r="F455" s="9" t="s">
        <v>0</v>
      </c>
      <c r="G455" s="9" t="s">
        <v>0</v>
      </c>
      <c r="H455" s="9" t="s">
        <v>0</v>
      </c>
      <c r="I455" s="8">
        <v>1219</v>
      </c>
      <c r="J455" s="9" t="s">
        <v>0</v>
      </c>
      <c r="K455" s="8">
        <v>1129</v>
      </c>
      <c r="L455" s="8">
        <v>1539</v>
      </c>
      <c r="M455" s="8">
        <v>1109</v>
      </c>
      <c r="N455" s="8">
        <v>1286</v>
      </c>
    </row>
    <row r="456" spans="1:14" x14ac:dyDescent="0.25">
      <c r="A456" s="6" t="s">
        <v>81</v>
      </c>
      <c r="B456" s="7" t="s">
        <v>5</v>
      </c>
      <c r="C456" s="6" t="s">
        <v>601</v>
      </c>
      <c r="D456" s="5" t="str">
        <f>VLOOKUP(C456,'[1]Colleges and ZIP'!$A$2:$E$956,5,FALSE)</f>
        <v>Oklahoma City, OK MSA</v>
      </c>
      <c r="E456" s="3">
        <v>187454</v>
      </c>
      <c r="F456" s="3">
        <v>204765</v>
      </c>
      <c r="G456" s="3">
        <v>213720</v>
      </c>
      <c r="H456" s="3">
        <v>218089</v>
      </c>
      <c r="I456" s="3">
        <v>249297</v>
      </c>
      <c r="J456" s="3">
        <v>240974</v>
      </c>
      <c r="K456" s="3">
        <v>255674</v>
      </c>
      <c r="L456" s="3">
        <v>253344</v>
      </c>
      <c r="M456" s="3">
        <v>242367</v>
      </c>
      <c r="N456" s="3">
        <v>259998</v>
      </c>
    </row>
    <row r="457" spans="1:14" x14ac:dyDescent="0.25">
      <c r="A457" s="12" t="s">
        <v>81</v>
      </c>
      <c r="B457" s="11" t="s">
        <v>5</v>
      </c>
      <c r="C457" s="12" t="s">
        <v>564</v>
      </c>
      <c r="D457" s="10" t="str">
        <f>VLOOKUP(C457,'[1]Colleges and ZIP'!$A$2:$E$956,5,FALSE)</f>
        <v>OK NONMETROPOLITAN AREA</v>
      </c>
      <c r="E457" s="9" t="s">
        <v>46</v>
      </c>
      <c r="F457" s="9" t="s">
        <v>46</v>
      </c>
      <c r="G457" s="9" t="s">
        <v>46</v>
      </c>
      <c r="H457" s="8">
        <v>147094</v>
      </c>
      <c r="I457" s="8">
        <v>162786</v>
      </c>
      <c r="J457" s="8">
        <v>166523</v>
      </c>
      <c r="K457" s="8">
        <v>134500</v>
      </c>
      <c r="L457" s="8">
        <v>126543</v>
      </c>
      <c r="M457" s="8">
        <v>129968</v>
      </c>
      <c r="N457" s="8">
        <v>181617</v>
      </c>
    </row>
    <row r="458" spans="1:14" x14ac:dyDescent="0.25">
      <c r="A458" s="6" t="s">
        <v>81</v>
      </c>
      <c r="B458" s="7" t="s">
        <v>2</v>
      </c>
      <c r="C458" s="6" t="s">
        <v>415</v>
      </c>
      <c r="D458" s="5" t="str">
        <f>VLOOKUP(C458,'[1]Colleges and ZIP'!$A$2:$E$956,5,FALSE)</f>
        <v>Tulsa, OK MSA</v>
      </c>
      <c r="E458" s="3">
        <v>16218</v>
      </c>
      <c r="F458" s="3">
        <v>15576</v>
      </c>
      <c r="G458" s="3">
        <v>13769</v>
      </c>
      <c r="H458" s="3">
        <v>23387</v>
      </c>
      <c r="I458" s="3">
        <v>19489</v>
      </c>
      <c r="J458" s="3">
        <v>20270</v>
      </c>
      <c r="K458" s="3">
        <v>21757</v>
      </c>
      <c r="L458" s="3">
        <v>27077</v>
      </c>
      <c r="M458" s="3">
        <v>25066</v>
      </c>
      <c r="N458" s="3">
        <v>22347</v>
      </c>
    </row>
    <row r="459" spans="1:14" x14ac:dyDescent="0.25">
      <c r="A459" s="6" t="s">
        <v>81</v>
      </c>
      <c r="B459" s="7" t="s">
        <v>5</v>
      </c>
      <c r="C459" s="6" t="s">
        <v>386</v>
      </c>
      <c r="D459" s="5" t="str">
        <f>VLOOKUP(C459,'[1]Colleges and ZIP'!$A$2:$E$956,5,FALSE)</f>
        <v>Tulsa, OK MSA</v>
      </c>
      <c r="E459" s="4" t="s">
        <v>46</v>
      </c>
      <c r="F459" s="4" t="s">
        <v>46</v>
      </c>
      <c r="G459" s="4" t="s">
        <v>46</v>
      </c>
      <c r="H459" s="3">
        <v>4398</v>
      </c>
      <c r="I459" s="3">
        <v>2815</v>
      </c>
      <c r="J459" s="3">
        <v>2122</v>
      </c>
      <c r="K459" s="3">
        <v>2137</v>
      </c>
      <c r="L459" s="3">
        <v>1805</v>
      </c>
      <c r="M459" s="3">
        <v>1625</v>
      </c>
      <c r="N459" s="3">
        <v>2182</v>
      </c>
    </row>
    <row r="460" spans="1:14" x14ac:dyDescent="0.25">
      <c r="A460" s="6" t="s">
        <v>81</v>
      </c>
      <c r="B460" s="7" t="s">
        <v>5</v>
      </c>
      <c r="C460" s="6" t="s">
        <v>359</v>
      </c>
      <c r="D460" s="5" t="str">
        <f>VLOOKUP(C460,'[1]Colleges and ZIP'!$A$2:$E$956,5,FALSE)</f>
        <v>Oklahoma City, OK MSA</v>
      </c>
      <c r="E460" s="3">
        <v>406</v>
      </c>
      <c r="F460" s="3">
        <v>865</v>
      </c>
      <c r="G460" s="3">
        <v>935</v>
      </c>
      <c r="H460" s="3">
        <v>1786</v>
      </c>
      <c r="I460" s="3">
        <v>1548</v>
      </c>
      <c r="J460" s="3">
        <v>1028</v>
      </c>
      <c r="K460" s="3">
        <v>1067</v>
      </c>
      <c r="L460" s="3">
        <v>1362</v>
      </c>
      <c r="M460" s="3">
        <v>7691</v>
      </c>
      <c r="N460" s="3">
        <v>6275</v>
      </c>
    </row>
    <row r="461" spans="1:14" x14ac:dyDescent="0.25">
      <c r="A461" s="6" t="s">
        <v>81</v>
      </c>
      <c r="B461" s="7" t="s">
        <v>5</v>
      </c>
      <c r="C461" s="6" t="s">
        <v>224</v>
      </c>
      <c r="D461" s="5" t="str">
        <f>VLOOKUP(C461,'[1]Colleges and ZIP'!$A$2:$E$956,5,FALSE)</f>
        <v>Tulsa, OK MSA</v>
      </c>
      <c r="E461" s="4" t="s">
        <v>0</v>
      </c>
      <c r="F461" s="4" t="s">
        <v>0</v>
      </c>
      <c r="G461" s="4" t="s">
        <v>0</v>
      </c>
      <c r="H461" s="4" t="s">
        <v>0</v>
      </c>
      <c r="I461" s="4" t="s">
        <v>0</v>
      </c>
      <c r="J461" s="4" t="s">
        <v>0</v>
      </c>
      <c r="K461" s="4" t="s">
        <v>0</v>
      </c>
      <c r="L461" s="4" t="s">
        <v>0</v>
      </c>
      <c r="M461" s="3">
        <v>4104</v>
      </c>
      <c r="N461" s="3">
        <v>4962</v>
      </c>
    </row>
    <row r="462" spans="1:14" x14ac:dyDescent="0.25">
      <c r="A462" s="6" t="s">
        <v>81</v>
      </c>
      <c r="B462" s="7" t="s">
        <v>5</v>
      </c>
      <c r="C462" s="6" t="s">
        <v>80</v>
      </c>
      <c r="D462" s="5" t="str">
        <f>VLOOKUP(C462,'[1]Colleges and ZIP'!$A$2:$E$956,5,FALSE)</f>
        <v>Oklahoma City, OK MSA</v>
      </c>
      <c r="E462" s="3">
        <v>4405</v>
      </c>
      <c r="F462" s="3">
        <v>4025</v>
      </c>
      <c r="G462" s="3">
        <v>4114</v>
      </c>
      <c r="H462" s="3">
        <v>4492</v>
      </c>
      <c r="I462" s="3">
        <v>5206</v>
      </c>
      <c r="J462" s="3">
        <v>5326</v>
      </c>
      <c r="K462" s="3">
        <v>4932</v>
      </c>
      <c r="L462" s="3">
        <v>8512</v>
      </c>
      <c r="M462" s="3">
        <v>8126</v>
      </c>
      <c r="N462" s="3">
        <v>11178</v>
      </c>
    </row>
    <row r="463" spans="1:14" x14ac:dyDescent="0.25">
      <c r="A463" s="6" t="s">
        <v>14</v>
      </c>
      <c r="B463" s="7" t="s">
        <v>5</v>
      </c>
      <c r="C463" s="6" t="s">
        <v>619</v>
      </c>
      <c r="D463" s="5" t="str">
        <f>VLOOKUP(C463,'[1]Colleges and ZIP'!$A$2:$E$956,5,FALSE)</f>
        <v>Corvalis, OR MSA</v>
      </c>
      <c r="E463" s="3">
        <v>231895</v>
      </c>
      <c r="F463" s="3">
        <v>233358</v>
      </c>
      <c r="G463" s="3">
        <v>257564</v>
      </c>
      <c r="H463" s="3">
        <v>216595</v>
      </c>
      <c r="I463" s="3">
        <v>228814</v>
      </c>
      <c r="J463" s="3">
        <v>240507</v>
      </c>
      <c r="K463" s="3">
        <v>232677</v>
      </c>
      <c r="L463" s="3">
        <v>230963</v>
      </c>
      <c r="M463" s="3">
        <v>245317</v>
      </c>
      <c r="N463" s="3">
        <v>254275</v>
      </c>
    </row>
    <row r="464" spans="1:14" x14ac:dyDescent="0.25">
      <c r="A464" s="6" t="s">
        <v>14</v>
      </c>
      <c r="B464" s="7" t="s">
        <v>5</v>
      </c>
      <c r="C464" s="6" t="s">
        <v>597</v>
      </c>
      <c r="D464" s="5" t="str">
        <f>VLOOKUP(C464,'[1]Colleges and ZIP'!$A$2:$E$956,5,FALSE)</f>
        <v>Portland-Vancouver-Beaverton, OR-WA MSA</v>
      </c>
      <c r="E464" s="3">
        <v>287430</v>
      </c>
      <c r="F464" s="3">
        <v>301396</v>
      </c>
      <c r="G464" s="3">
        <v>309675</v>
      </c>
      <c r="H464" s="3">
        <v>314990</v>
      </c>
      <c r="I464" s="3">
        <v>334324</v>
      </c>
      <c r="J464" s="3">
        <v>305530</v>
      </c>
      <c r="K464" s="3">
        <v>308767</v>
      </c>
      <c r="L464" s="3">
        <v>314802</v>
      </c>
      <c r="M464" s="3">
        <v>326915</v>
      </c>
      <c r="N464" s="3">
        <v>331524</v>
      </c>
    </row>
    <row r="465" spans="1:14" x14ac:dyDescent="0.25">
      <c r="A465" s="6" t="s">
        <v>14</v>
      </c>
      <c r="B465" s="7" t="s">
        <v>5</v>
      </c>
      <c r="C465" s="6" t="s">
        <v>532</v>
      </c>
      <c r="D465" s="5" t="str">
        <f>VLOOKUP(C465,'[1]Colleges and ZIP'!$A$2:$E$956,5,FALSE)</f>
        <v>Eugene-Springfield, OR MSA</v>
      </c>
      <c r="E465" s="3">
        <v>71362</v>
      </c>
      <c r="F465" s="3">
        <v>78934</v>
      </c>
      <c r="G465" s="3">
        <v>86371</v>
      </c>
      <c r="H465" s="3">
        <v>94107</v>
      </c>
      <c r="I465" s="3">
        <v>103019</v>
      </c>
      <c r="J465" s="3">
        <v>105030</v>
      </c>
      <c r="K465" s="3">
        <v>94522</v>
      </c>
      <c r="L465" s="3">
        <v>91203</v>
      </c>
      <c r="M465" s="3">
        <v>79698</v>
      </c>
      <c r="N465" s="3">
        <v>100754</v>
      </c>
    </row>
    <row r="466" spans="1:14" x14ac:dyDescent="0.25">
      <c r="A466" s="6" t="s">
        <v>14</v>
      </c>
      <c r="B466" s="7" t="s">
        <v>5</v>
      </c>
      <c r="C466" s="6" t="s">
        <v>488</v>
      </c>
      <c r="D466" s="5" t="str">
        <f>VLOOKUP(C466,'[1]Colleges and ZIP'!$A$2:$E$956,5,FALSE)</f>
        <v>Portland-Vancouver-Beaverton, OR-WA MSA</v>
      </c>
      <c r="E466" s="3">
        <v>30203</v>
      </c>
      <c r="F466" s="3">
        <v>35705</v>
      </c>
      <c r="G466" s="3">
        <v>44574</v>
      </c>
      <c r="H466" s="3">
        <v>56533</v>
      </c>
      <c r="I466" s="3">
        <v>58975</v>
      </c>
      <c r="J466" s="3">
        <v>58489</v>
      </c>
      <c r="K466" s="3">
        <v>55435</v>
      </c>
      <c r="L466" s="3">
        <v>54787</v>
      </c>
      <c r="M466" s="3">
        <v>53872</v>
      </c>
      <c r="N466" s="3">
        <v>56572</v>
      </c>
    </row>
    <row r="467" spans="1:14" x14ac:dyDescent="0.25">
      <c r="A467" s="6" t="s">
        <v>14</v>
      </c>
      <c r="B467" s="7" t="s">
        <v>2</v>
      </c>
      <c r="C467" s="6" t="s">
        <v>383</v>
      </c>
      <c r="D467" s="5" t="str">
        <f>VLOOKUP(C467,'[1]Colleges and ZIP'!$A$2:$E$956,5,FALSE)</f>
        <v>Portland-Vancouver-Beaverton, OR-WA MSA</v>
      </c>
      <c r="E467" s="3">
        <v>2315</v>
      </c>
      <c r="F467" s="3">
        <v>2206</v>
      </c>
      <c r="G467" s="3">
        <v>1270</v>
      </c>
      <c r="H467" s="3">
        <v>2753</v>
      </c>
      <c r="I467" s="3">
        <v>2778</v>
      </c>
      <c r="J467" s="3">
        <v>2246</v>
      </c>
      <c r="K467" s="3">
        <v>3628</v>
      </c>
      <c r="L467" s="3">
        <v>4713</v>
      </c>
      <c r="M467" s="3">
        <v>3873</v>
      </c>
      <c r="N467" s="3">
        <v>3267</v>
      </c>
    </row>
    <row r="468" spans="1:14" x14ac:dyDescent="0.25">
      <c r="A468" s="6" t="s">
        <v>14</v>
      </c>
      <c r="B468" s="7" t="s">
        <v>2</v>
      </c>
      <c r="C468" s="6" t="s">
        <v>240</v>
      </c>
      <c r="D468" s="5" t="str">
        <f>VLOOKUP(C468,'[1]Colleges and ZIP'!$A$2:$E$956,5,FALSE)</f>
        <v>Portland-Vancouver-Beaverton, OR-WA MSA</v>
      </c>
      <c r="E468" s="3">
        <v>793</v>
      </c>
      <c r="F468" s="3">
        <v>818</v>
      </c>
      <c r="G468" s="3">
        <v>1267</v>
      </c>
      <c r="H468" s="3">
        <v>1849</v>
      </c>
      <c r="I468" s="3">
        <v>1129</v>
      </c>
      <c r="J468" s="3">
        <v>2110</v>
      </c>
      <c r="K468" s="3">
        <v>2535</v>
      </c>
      <c r="L468" s="3">
        <v>2122</v>
      </c>
      <c r="M468" s="3">
        <v>2016</v>
      </c>
      <c r="N468" s="3">
        <v>2508</v>
      </c>
    </row>
    <row r="469" spans="1:14" x14ac:dyDescent="0.25">
      <c r="A469" s="6" t="s">
        <v>14</v>
      </c>
      <c r="B469" s="7" t="s">
        <v>2</v>
      </c>
      <c r="C469" s="6" t="s">
        <v>126</v>
      </c>
      <c r="D469" s="5" t="str">
        <f>VLOOKUP(C469,'[1]Colleges and ZIP'!$A$2:$E$956,5,FALSE)</f>
        <v>Salem, OR MSA</v>
      </c>
      <c r="E469" s="3">
        <v>697</v>
      </c>
      <c r="F469" s="3">
        <v>869</v>
      </c>
      <c r="G469" s="3">
        <v>1465</v>
      </c>
      <c r="H469" s="3">
        <v>2059</v>
      </c>
      <c r="I469" s="3">
        <v>1940</v>
      </c>
      <c r="J469" s="3">
        <v>2652</v>
      </c>
      <c r="K469" s="3">
        <v>1960</v>
      </c>
      <c r="L469" s="3">
        <v>1698</v>
      </c>
      <c r="M469" s="3">
        <v>2007</v>
      </c>
      <c r="N469" s="3">
        <v>2459</v>
      </c>
    </row>
    <row r="470" spans="1:14" x14ac:dyDescent="0.25">
      <c r="A470" s="12" t="s">
        <v>14</v>
      </c>
      <c r="B470" s="11" t="s">
        <v>5</v>
      </c>
      <c r="C470" s="12" t="s">
        <v>123</v>
      </c>
      <c r="D470" s="10" t="str">
        <f>VLOOKUP(C470,'[1]Colleges and ZIP'!$A$2:$E$956,5,FALSE)</f>
        <v>OR NONMETROPOLITAN AREA</v>
      </c>
      <c r="E470" s="8">
        <v>4508</v>
      </c>
      <c r="F470" s="8">
        <v>4617</v>
      </c>
      <c r="G470" s="9" t="s">
        <v>0</v>
      </c>
      <c r="H470" s="9" t="s">
        <v>0</v>
      </c>
      <c r="I470" s="8">
        <v>258</v>
      </c>
      <c r="J470" s="9" t="s">
        <v>0</v>
      </c>
      <c r="K470" s="9" t="s">
        <v>0</v>
      </c>
      <c r="L470" s="9" t="s">
        <v>0</v>
      </c>
      <c r="M470" s="8">
        <v>2056</v>
      </c>
      <c r="N470" s="8">
        <v>4027</v>
      </c>
    </row>
    <row r="471" spans="1:14" x14ac:dyDescent="0.25">
      <c r="A471" s="6" t="s">
        <v>14</v>
      </c>
      <c r="B471" s="7" t="s">
        <v>2</v>
      </c>
      <c r="C471" s="6" t="s">
        <v>92</v>
      </c>
      <c r="D471" s="5" t="str">
        <f>VLOOKUP(C471,'[1]Colleges and ZIP'!$A$2:$E$956,5,FALSE)</f>
        <v>Portland-Vancouver-Beaverton, OR-WA MSA</v>
      </c>
      <c r="E471" s="3">
        <v>1220</v>
      </c>
      <c r="F471" s="3">
        <v>1291</v>
      </c>
      <c r="G471" s="3">
        <v>1096</v>
      </c>
      <c r="H471" s="3">
        <v>1904</v>
      </c>
      <c r="I471" s="3">
        <v>1839</v>
      </c>
      <c r="J471" s="3">
        <v>1837</v>
      </c>
      <c r="K471" s="3">
        <v>2395</v>
      </c>
      <c r="L471" s="3">
        <v>3124</v>
      </c>
      <c r="M471" s="3">
        <v>3050</v>
      </c>
      <c r="N471" s="3">
        <v>3213</v>
      </c>
    </row>
    <row r="472" spans="1:14" x14ac:dyDescent="0.25">
      <c r="A472" s="6" t="s">
        <v>14</v>
      </c>
      <c r="B472" s="7" t="s">
        <v>2</v>
      </c>
      <c r="C472" s="6" t="s">
        <v>13</v>
      </c>
      <c r="D472" s="5" t="str">
        <f>VLOOKUP(C472,'[1]Colleges and ZIP'!$A$2:$E$956,5,FALSE)</f>
        <v>Portland-Vancouver-Beaverton, OR-WA MSA</v>
      </c>
      <c r="E472" s="4" t="s">
        <v>0</v>
      </c>
      <c r="F472" s="3">
        <v>907</v>
      </c>
      <c r="G472" s="3">
        <v>810</v>
      </c>
      <c r="H472" s="3">
        <v>996</v>
      </c>
      <c r="I472" s="3">
        <v>858</v>
      </c>
      <c r="J472" s="4" t="s">
        <v>0</v>
      </c>
      <c r="K472" s="3">
        <v>1238</v>
      </c>
      <c r="L472" s="3">
        <v>1383</v>
      </c>
      <c r="M472" s="3">
        <v>1077</v>
      </c>
      <c r="N472" s="3">
        <v>644</v>
      </c>
    </row>
    <row r="473" spans="1:14" ht="23.25" x14ac:dyDescent="0.25">
      <c r="A473" s="6" t="s">
        <v>37</v>
      </c>
      <c r="B473" s="7" t="s">
        <v>5</v>
      </c>
      <c r="C473" s="6" t="s">
        <v>678</v>
      </c>
      <c r="D473" s="5" t="str">
        <f>VLOOKUP(C473,'[1]Colleges and ZIP'!$A$2:$E$956,5,FALSE)</f>
        <v>State College, PA MSA</v>
      </c>
      <c r="E473" s="4" t="s">
        <v>46</v>
      </c>
      <c r="F473" s="4" t="s">
        <v>46</v>
      </c>
      <c r="G473" s="4" t="s">
        <v>46</v>
      </c>
      <c r="H473" s="3">
        <v>770449</v>
      </c>
      <c r="I473" s="3">
        <v>794846</v>
      </c>
      <c r="J473" s="3">
        <v>797679</v>
      </c>
      <c r="K473" s="3">
        <v>837880</v>
      </c>
      <c r="L473" s="3">
        <v>800773</v>
      </c>
      <c r="M473" s="3">
        <v>791031</v>
      </c>
      <c r="N473" s="3">
        <v>825561</v>
      </c>
    </row>
    <row r="474" spans="1:14" x14ac:dyDescent="0.25">
      <c r="A474" s="6" t="s">
        <v>37</v>
      </c>
      <c r="B474" s="7" t="s">
        <v>2</v>
      </c>
      <c r="C474" s="6" t="s">
        <v>676</v>
      </c>
      <c r="D474" s="5" t="str">
        <f>VLOOKUP(C474,'[1]Colleges and ZIP'!$A$2:$E$956,5,FALSE)</f>
        <v>Philadelphia-Camden-Wilmington, PA-NJ-DE-MD MSA</v>
      </c>
      <c r="E474" s="3">
        <v>668105</v>
      </c>
      <c r="F474" s="3">
        <v>740410</v>
      </c>
      <c r="G474" s="3">
        <v>758159</v>
      </c>
      <c r="H474" s="3">
        <v>836322</v>
      </c>
      <c r="I474" s="3">
        <v>886036</v>
      </c>
      <c r="J474" s="3">
        <v>847077</v>
      </c>
      <c r="K474" s="3">
        <v>828422</v>
      </c>
      <c r="L474" s="3">
        <v>828350</v>
      </c>
      <c r="M474" s="3">
        <v>864068</v>
      </c>
      <c r="N474" s="3">
        <v>1296429</v>
      </c>
    </row>
    <row r="475" spans="1:14" x14ac:dyDescent="0.25">
      <c r="A475" s="6" t="s">
        <v>37</v>
      </c>
      <c r="B475" s="7" t="s">
        <v>5</v>
      </c>
      <c r="C475" s="6" t="s">
        <v>659</v>
      </c>
      <c r="D475" s="5" t="str">
        <f>VLOOKUP(C475,'[1]Colleges and ZIP'!$A$2:$E$956,5,FALSE)</f>
        <v>Pittsburgh, PA MSA</v>
      </c>
      <c r="E475" s="3">
        <v>564994</v>
      </c>
      <c r="F475" s="3">
        <v>599800</v>
      </c>
      <c r="G475" s="3">
        <v>629088</v>
      </c>
      <c r="H475" s="3">
        <v>822491</v>
      </c>
      <c r="I475" s="3">
        <v>899386</v>
      </c>
      <c r="J475" s="3">
        <v>866638</v>
      </c>
      <c r="K475" s="3">
        <v>872736</v>
      </c>
      <c r="L475" s="3">
        <v>856806</v>
      </c>
      <c r="M475" s="3">
        <v>861205</v>
      </c>
      <c r="N475" s="3">
        <v>889793</v>
      </c>
    </row>
    <row r="476" spans="1:14" x14ac:dyDescent="0.25">
      <c r="A476" s="6" t="s">
        <v>37</v>
      </c>
      <c r="B476" s="7" t="s">
        <v>2</v>
      </c>
      <c r="C476" s="6" t="s">
        <v>621</v>
      </c>
      <c r="D476" s="5" t="str">
        <f>VLOOKUP(C476,'[1]Colleges and ZIP'!$A$2:$E$956,5,FALSE)</f>
        <v>Pittsburgh, PA MSA</v>
      </c>
      <c r="E476" s="3">
        <v>198139</v>
      </c>
      <c r="F476" s="3">
        <v>210988</v>
      </c>
      <c r="G476" s="3">
        <v>217687</v>
      </c>
      <c r="H476" s="3">
        <v>222790</v>
      </c>
      <c r="I476" s="3">
        <v>242882</v>
      </c>
      <c r="J476" s="3">
        <v>255933</v>
      </c>
      <c r="K476" s="3">
        <v>271277</v>
      </c>
      <c r="L476" s="3">
        <v>251222</v>
      </c>
      <c r="M476" s="3">
        <v>242004</v>
      </c>
      <c r="N476" s="3">
        <v>319168</v>
      </c>
    </row>
    <row r="477" spans="1:14" x14ac:dyDescent="0.25">
      <c r="A477" s="6" t="s">
        <v>37</v>
      </c>
      <c r="B477" s="7" t="s">
        <v>5</v>
      </c>
      <c r="C477" s="6" t="s">
        <v>593</v>
      </c>
      <c r="D477" s="5" t="str">
        <f>VLOOKUP(C477,'[1]Colleges and ZIP'!$A$2:$E$956,5,FALSE)</f>
        <v>Philadelphia-Camden-Wilmington, PA-NJ-DE-MD MSA</v>
      </c>
      <c r="E477" s="3">
        <v>90773</v>
      </c>
      <c r="F477" s="3">
        <v>99815</v>
      </c>
      <c r="G477" s="3">
        <v>111421</v>
      </c>
      <c r="H477" s="3">
        <v>124528</v>
      </c>
      <c r="I477" s="3">
        <v>134533</v>
      </c>
      <c r="J477" s="3">
        <v>138318</v>
      </c>
      <c r="K477" s="3">
        <v>224087</v>
      </c>
      <c r="L477" s="3">
        <v>224101</v>
      </c>
      <c r="M477" s="3">
        <v>227468</v>
      </c>
      <c r="N477" s="3">
        <v>246392</v>
      </c>
    </row>
    <row r="478" spans="1:14" x14ac:dyDescent="0.25">
      <c r="A478" s="6" t="s">
        <v>37</v>
      </c>
      <c r="B478" s="7" t="s">
        <v>2</v>
      </c>
      <c r="C478" s="6" t="s">
        <v>571</v>
      </c>
      <c r="D478" s="5" t="str">
        <f>VLOOKUP(C478,'[1]Colleges and ZIP'!$A$2:$E$956,5,FALSE)</f>
        <v>Philadelphia-Camden-Wilmington, PA-NJ-DE-MD MSA</v>
      </c>
      <c r="E478" s="3">
        <v>98010</v>
      </c>
      <c r="F478" s="3">
        <v>103558</v>
      </c>
      <c r="G478" s="3">
        <v>105020</v>
      </c>
      <c r="H478" s="3">
        <v>118349</v>
      </c>
      <c r="I478" s="3">
        <v>115020</v>
      </c>
      <c r="J478" s="3">
        <v>116768</v>
      </c>
      <c r="K478" s="3">
        <v>123813</v>
      </c>
      <c r="L478" s="3">
        <v>131170</v>
      </c>
      <c r="M478" s="3">
        <v>128027</v>
      </c>
      <c r="N478" s="3">
        <v>127909</v>
      </c>
    </row>
    <row r="479" spans="1:14" x14ac:dyDescent="0.25">
      <c r="A479" s="6" t="s">
        <v>37</v>
      </c>
      <c r="B479" s="7" t="s">
        <v>2</v>
      </c>
      <c r="C479" s="6" t="s">
        <v>533</v>
      </c>
      <c r="D479" s="5" t="str">
        <f>VLOOKUP(C479,'[1]Colleges and ZIP'!$A$2:$E$956,5,FALSE)</f>
        <v>Philadelphia-Camden-Wilmington, PA-NJ-DE-MD MSA</v>
      </c>
      <c r="E479" s="3">
        <v>107288</v>
      </c>
      <c r="F479" s="3">
        <v>99275</v>
      </c>
      <c r="G479" s="3">
        <v>101188</v>
      </c>
      <c r="H479" s="3">
        <v>103064</v>
      </c>
      <c r="I479" s="3">
        <v>104923</v>
      </c>
      <c r="J479" s="3">
        <v>100506</v>
      </c>
      <c r="K479" s="3">
        <v>89273</v>
      </c>
      <c r="L479" s="3">
        <v>118378</v>
      </c>
      <c r="M479" s="3">
        <v>119631</v>
      </c>
      <c r="N479" s="3">
        <v>122396</v>
      </c>
    </row>
    <row r="480" spans="1:14" x14ac:dyDescent="0.25">
      <c r="A480" s="6" t="s">
        <v>37</v>
      </c>
      <c r="B480" s="7" t="s">
        <v>2</v>
      </c>
      <c r="C480" s="6" t="s">
        <v>490</v>
      </c>
      <c r="D480" s="5" t="str">
        <f>VLOOKUP(C480,'[1]Colleges and ZIP'!$A$2:$E$956,5,FALSE)</f>
        <v>Allentown-Bethlehem-Easton, PA-NJ MSA</v>
      </c>
      <c r="E480" s="3">
        <v>38307</v>
      </c>
      <c r="F480" s="3">
        <v>38190</v>
      </c>
      <c r="G480" s="3">
        <v>34352</v>
      </c>
      <c r="H480" s="3">
        <v>37332</v>
      </c>
      <c r="I480" s="3">
        <v>32086</v>
      </c>
      <c r="J480" s="3">
        <v>31992</v>
      </c>
      <c r="K480" s="3">
        <v>35220</v>
      </c>
      <c r="L480" s="3">
        <v>37066</v>
      </c>
      <c r="M480" s="3">
        <v>36788</v>
      </c>
      <c r="N480" s="3">
        <v>32941</v>
      </c>
    </row>
    <row r="481" spans="1:14" x14ac:dyDescent="0.25">
      <c r="A481" s="12" t="s">
        <v>37</v>
      </c>
      <c r="B481" s="11" t="s">
        <v>2</v>
      </c>
      <c r="C481" s="12" t="s">
        <v>436</v>
      </c>
      <c r="D481" s="10" t="str">
        <f>VLOOKUP(C481,'[1]Colleges and ZIP'!$A$2:$E$956,5,FALSE)</f>
        <v>PA NONMETROPOLITAN AREA</v>
      </c>
      <c r="E481" s="8">
        <v>2404</v>
      </c>
      <c r="F481" s="8">
        <v>2934</v>
      </c>
      <c r="G481" s="8">
        <v>4538</v>
      </c>
      <c r="H481" s="8">
        <v>5456</v>
      </c>
      <c r="I481" s="8">
        <v>5043</v>
      </c>
      <c r="J481" s="8">
        <v>4009</v>
      </c>
      <c r="K481" s="8">
        <v>4297</v>
      </c>
      <c r="L481" s="8">
        <v>4464</v>
      </c>
      <c r="M481" s="8">
        <v>4140</v>
      </c>
      <c r="N481" s="8">
        <v>4377</v>
      </c>
    </row>
    <row r="482" spans="1:14" x14ac:dyDescent="0.25">
      <c r="A482" s="6" t="s">
        <v>37</v>
      </c>
      <c r="B482" s="7" t="s">
        <v>2</v>
      </c>
      <c r="C482" s="6" t="s">
        <v>416</v>
      </c>
      <c r="D482" s="5" t="str">
        <f>VLOOKUP(C482,'[1]Colleges and ZIP'!$A$2:$E$956,5,FALSE)</f>
        <v>Pittsburgh, PA MSA</v>
      </c>
      <c r="E482" s="3">
        <v>11175</v>
      </c>
      <c r="F482" s="3">
        <v>11982</v>
      </c>
      <c r="G482" s="3">
        <v>11856</v>
      </c>
      <c r="H482" s="3">
        <v>15804</v>
      </c>
      <c r="I482" s="3">
        <v>16814</v>
      </c>
      <c r="J482" s="3">
        <v>15547</v>
      </c>
      <c r="K482" s="3">
        <v>15661</v>
      </c>
      <c r="L482" s="3">
        <v>15025</v>
      </c>
      <c r="M482" s="3">
        <v>16159</v>
      </c>
      <c r="N482" s="3">
        <v>17089</v>
      </c>
    </row>
    <row r="483" spans="1:14" x14ac:dyDescent="0.25">
      <c r="A483" s="6" t="s">
        <v>37</v>
      </c>
      <c r="B483" s="7" t="s">
        <v>2</v>
      </c>
      <c r="C483" s="6" t="s">
        <v>367</v>
      </c>
      <c r="D483" s="5" t="str">
        <f>VLOOKUP(C483,'[1]Colleges and ZIP'!$A$2:$E$956,5,FALSE)</f>
        <v>Lancaster, PA MSA</v>
      </c>
      <c r="E483" s="3">
        <v>2168</v>
      </c>
      <c r="F483" s="3">
        <v>2333</v>
      </c>
      <c r="G483" s="3">
        <v>2895</v>
      </c>
      <c r="H483" s="3">
        <v>3770</v>
      </c>
      <c r="I483" s="3">
        <v>3439</v>
      </c>
      <c r="J483" s="3">
        <v>2997</v>
      </c>
      <c r="K483" s="3">
        <v>3475</v>
      </c>
      <c r="L483" s="3">
        <v>3105</v>
      </c>
      <c r="M483" s="3">
        <v>3888</v>
      </c>
      <c r="N483" s="3">
        <v>3772</v>
      </c>
    </row>
    <row r="484" spans="1:14" x14ac:dyDescent="0.25">
      <c r="A484" s="6" t="s">
        <v>37</v>
      </c>
      <c r="B484" s="7" t="s">
        <v>5</v>
      </c>
      <c r="C484" s="6" t="s">
        <v>362</v>
      </c>
      <c r="D484" s="5" t="str">
        <f>VLOOKUP(C484,'[1]Colleges and ZIP'!$A$2:$E$956,5,FALSE)</f>
        <v>Harrisburg-Carlisle, PA MSA</v>
      </c>
      <c r="E484" s="4" t="s">
        <v>46</v>
      </c>
      <c r="F484" s="4" t="s">
        <v>46</v>
      </c>
      <c r="G484" s="4" t="s">
        <v>46</v>
      </c>
      <c r="H484" s="3">
        <v>2734</v>
      </c>
      <c r="I484" s="3">
        <v>3460</v>
      </c>
      <c r="J484" s="3">
        <v>2903</v>
      </c>
      <c r="K484" s="3">
        <v>2230</v>
      </c>
      <c r="L484" s="3">
        <v>2557</v>
      </c>
      <c r="M484" s="3">
        <v>3379</v>
      </c>
      <c r="N484" s="3">
        <v>2558</v>
      </c>
    </row>
    <row r="485" spans="1:14" x14ac:dyDescent="0.25">
      <c r="A485" s="6" t="s">
        <v>37</v>
      </c>
      <c r="B485" s="7" t="s">
        <v>5</v>
      </c>
      <c r="C485" s="6" t="s">
        <v>358</v>
      </c>
      <c r="D485" s="5" t="str">
        <f>VLOOKUP(C485,'[1]Colleges and ZIP'!$A$2:$E$956,5,FALSE)</f>
        <v>Philadelphia-Camden-Wilmington, PA-NJ-DE-MD MSA</v>
      </c>
      <c r="E485" s="3">
        <v>2649</v>
      </c>
      <c r="F485" s="3">
        <v>3893</v>
      </c>
      <c r="G485" s="3">
        <v>3064</v>
      </c>
      <c r="H485" s="3">
        <v>5584</v>
      </c>
      <c r="I485" s="3">
        <v>8103</v>
      </c>
      <c r="J485" s="3">
        <v>4591</v>
      </c>
      <c r="K485" s="3">
        <v>1635</v>
      </c>
      <c r="L485" s="3">
        <v>2793</v>
      </c>
      <c r="M485" s="3">
        <v>5009</v>
      </c>
      <c r="N485" s="3">
        <v>5895</v>
      </c>
    </row>
    <row r="486" spans="1:14" x14ac:dyDescent="0.25">
      <c r="A486" s="12" t="s">
        <v>37</v>
      </c>
      <c r="B486" s="11" t="s">
        <v>2</v>
      </c>
      <c r="C486" s="12" t="s">
        <v>339</v>
      </c>
      <c r="D486" s="10" t="str">
        <f>VLOOKUP(C486,'[1]Colleges and ZIP'!$A$2:$E$956,5,FALSE)</f>
        <v>PA NONMETROPOLITAN AREA</v>
      </c>
      <c r="E486" s="8">
        <v>822</v>
      </c>
      <c r="F486" s="8">
        <v>759</v>
      </c>
      <c r="G486" s="8">
        <v>633</v>
      </c>
      <c r="H486" s="8">
        <v>505</v>
      </c>
      <c r="I486" s="8">
        <v>707</v>
      </c>
      <c r="J486" s="9" t="s">
        <v>0</v>
      </c>
      <c r="K486" s="9" t="s">
        <v>0</v>
      </c>
      <c r="L486" s="9" t="s">
        <v>0</v>
      </c>
      <c r="M486" s="9" t="s">
        <v>0</v>
      </c>
      <c r="N486" s="8">
        <v>1014</v>
      </c>
    </row>
    <row r="487" spans="1:14" x14ac:dyDescent="0.25">
      <c r="A487" s="6" t="s">
        <v>37</v>
      </c>
      <c r="B487" s="7" t="s">
        <v>2</v>
      </c>
      <c r="C487" s="6" t="s">
        <v>333</v>
      </c>
      <c r="D487" s="5" t="str">
        <f>VLOOKUP(C487,'[1]Colleges and ZIP'!$A$2:$E$956,5,FALSE)</f>
        <v>Philadelphia-Camden-Wilmington, PA-NJ-DE-MD MSA</v>
      </c>
      <c r="E487" s="3">
        <v>2137</v>
      </c>
      <c r="F487" s="3">
        <v>2526</v>
      </c>
      <c r="G487" s="3">
        <v>3067</v>
      </c>
      <c r="H487" s="3">
        <v>2984</v>
      </c>
      <c r="I487" s="3">
        <v>2994</v>
      </c>
      <c r="J487" s="3">
        <v>3281</v>
      </c>
      <c r="K487" s="3">
        <v>3415</v>
      </c>
      <c r="L487" s="3">
        <v>3528</v>
      </c>
      <c r="M487" s="3">
        <v>2943</v>
      </c>
      <c r="N487" s="3">
        <v>3211</v>
      </c>
    </row>
    <row r="488" spans="1:14" x14ac:dyDescent="0.25">
      <c r="A488" s="6" t="s">
        <v>37</v>
      </c>
      <c r="B488" s="7" t="s">
        <v>2</v>
      </c>
      <c r="C488" s="6" t="s">
        <v>308</v>
      </c>
      <c r="D488" s="5" t="str">
        <f>VLOOKUP(C488,'[1]Colleges and ZIP'!$A$2:$E$956,5,FALSE)</f>
        <v>Philadelphia-Camden-Wilmington, PA-NJ-DE-MD MSA</v>
      </c>
      <c r="E488" s="3">
        <v>1182</v>
      </c>
      <c r="F488" s="3">
        <v>1397</v>
      </c>
      <c r="G488" s="3">
        <v>1870</v>
      </c>
      <c r="H488" s="3">
        <v>3620</v>
      </c>
      <c r="I488" s="3">
        <v>2765</v>
      </c>
      <c r="J488" s="3">
        <v>2588</v>
      </c>
      <c r="K488" s="3">
        <v>2769</v>
      </c>
      <c r="L488" s="3">
        <v>2546</v>
      </c>
      <c r="M488" s="3">
        <v>2633</v>
      </c>
      <c r="N488" s="3">
        <v>2173</v>
      </c>
    </row>
    <row r="489" spans="1:14" x14ac:dyDescent="0.25">
      <c r="A489" s="6" t="s">
        <v>37</v>
      </c>
      <c r="B489" s="7" t="s">
        <v>2</v>
      </c>
      <c r="C489" s="6" t="s">
        <v>303</v>
      </c>
      <c r="D489" s="5" t="str">
        <f>VLOOKUP(C489,'[1]Colleges and ZIP'!$A$2:$E$956,5,FALSE)</f>
        <v>Philadelphia-Camden-Wilmington, PA-NJ-DE-MD MSA</v>
      </c>
      <c r="E489" s="3">
        <v>10962</v>
      </c>
      <c r="F489" s="3">
        <v>9484</v>
      </c>
      <c r="G489" s="3">
        <v>9919</v>
      </c>
      <c r="H489" s="3">
        <v>10066</v>
      </c>
      <c r="I489" s="3">
        <v>10044</v>
      </c>
      <c r="J489" s="3">
        <v>8547</v>
      </c>
      <c r="K489" s="3">
        <v>7049</v>
      </c>
      <c r="L489" s="3">
        <v>13700</v>
      </c>
      <c r="M489" s="3">
        <v>14512</v>
      </c>
      <c r="N489" s="3">
        <v>14903</v>
      </c>
    </row>
    <row r="490" spans="1:14" x14ac:dyDescent="0.25">
      <c r="A490" s="6" t="s">
        <v>37</v>
      </c>
      <c r="B490" s="7" t="s">
        <v>2</v>
      </c>
      <c r="C490" s="6" t="s">
        <v>294</v>
      </c>
      <c r="D490" s="5" t="str">
        <f>VLOOKUP(C490,'[1]Colleges and ZIP'!$A$2:$E$956,5,FALSE)</f>
        <v>Allentown-Bethlehem-Easton, PA-NJ MSA</v>
      </c>
      <c r="E490" s="3">
        <v>1551</v>
      </c>
      <c r="F490" s="3">
        <v>2002</v>
      </c>
      <c r="G490" s="3">
        <v>1898</v>
      </c>
      <c r="H490" s="3">
        <v>2089</v>
      </c>
      <c r="I490" s="3">
        <v>2426</v>
      </c>
      <c r="J490" s="3">
        <v>1864</v>
      </c>
      <c r="K490" s="3">
        <v>1947</v>
      </c>
      <c r="L490" s="3">
        <v>1915</v>
      </c>
      <c r="M490" s="3">
        <v>1693</v>
      </c>
      <c r="N490" s="3">
        <v>1553</v>
      </c>
    </row>
    <row r="491" spans="1:14" x14ac:dyDescent="0.25">
      <c r="A491" s="6" t="s">
        <v>37</v>
      </c>
      <c r="B491" s="7" t="s">
        <v>5</v>
      </c>
      <c r="C491" s="6" t="s">
        <v>284</v>
      </c>
      <c r="D491" s="5" t="str">
        <f>VLOOKUP(C491,'[1]Colleges and ZIP'!$A$2:$E$956,5,FALSE)</f>
        <v>Erie, PA MSA</v>
      </c>
      <c r="E491" s="4" t="s">
        <v>46</v>
      </c>
      <c r="F491" s="4" t="s">
        <v>46</v>
      </c>
      <c r="G491" s="4" t="s">
        <v>46</v>
      </c>
      <c r="H491" s="3">
        <v>3265</v>
      </c>
      <c r="I491" s="3">
        <v>3183</v>
      </c>
      <c r="J491" s="3">
        <v>3374</v>
      </c>
      <c r="K491" s="3">
        <v>3203</v>
      </c>
      <c r="L491" s="3">
        <v>4282</v>
      </c>
      <c r="M491" s="3">
        <v>3737</v>
      </c>
      <c r="N491" s="3">
        <v>5382</v>
      </c>
    </row>
    <row r="492" spans="1:14" x14ac:dyDescent="0.25">
      <c r="A492" s="6" t="s">
        <v>37</v>
      </c>
      <c r="B492" s="7" t="s">
        <v>2</v>
      </c>
      <c r="C492" s="6" t="s">
        <v>280</v>
      </c>
      <c r="D492" s="5" t="str">
        <f>VLOOKUP(C492,'[1]Colleges and ZIP'!$A$2:$E$956,5,FALSE)</f>
        <v>Philadelphia-Camden-Wilmington, PA-NJ-DE-MD MSA</v>
      </c>
      <c r="E492" s="3">
        <v>4640</v>
      </c>
      <c r="F492" s="3">
        <v>7658</v>
      </c>
      <c r="G492" s="3">
        <v>7296</v>
      </c>
      <c r="H492" s="3">
        <v>7476</v>
      </c>
      <c r="I492" s="3">
        <v>8388</v>
      </c>
      <c r="J492" s="3">
        <v>9837</v>
      </c>
      <c r="K492" s="3">
        <v>9452</v>
      </c>
      <c r="L492" s="3">
        <v>9143</v>
      </c>
      <c r="M492" s="3">
        <v>11692</v>
      </c>
      <c r="N492" s="3">
        <v>10867</v>
      </c>
    </row>
    <row r="493" spans="1:14" x14ac:dyDescent="0.25">
      <c r="A493" s="6" t="s">
        <v>37</v>
      </c>
      <c r="B493" s="7" t="s">
        <v>2</v>
      </c>
      <c r="C493" s="6" t="s">
        <v>251</v>
      </c>
      <c r="D493" s="5" t="str">
        <f>VLOOKUP(C493,'[1]Colleges and ZIP'!$A$2:$E$956,5,FALSE)</f>
        <v>Philadelphia-Camden-Wilmington, PA-NJ-DE-MD MSA</v>
      </c>
      <c r="E493" s="3">
        <v>1449</v>
      </c>
      <c r="F493" s="3">
        <v>1777</v>
      </c>
      <c r="G493" s="3">
        <v>1800</v>
      </c>
      <c r="H493" s="3">
        <v>1964</v>
      </c>
      <c r="I493" s="3">
        <v>3504</v>
      </c>
      <c r="J493" s="3">
        <v>3610</v>
      </c>
      <c r="K493" s="3">
        <v>3765</v>
      </c>
      <c r="L493" s="3">
        <v>2922</v>
      </c>
      <c r="M493" s="3">
        <v>4076</v>
      </c>
      <c r="N493" s="3">
        <v>3308</v>
      </c>
    </row>
    <row r="494" spans="1:14" x14ac:dyDescent="0.25">
      <c r="A494" s="6" t="s">
        <v>37</v>
      </c>
      <c r="B494" s="7" t="s">
        <v>2</v>
      </c>
      <c r="C494" s="6" t="s">
        <v>233</v>
      </c>
      <c r="D494" s="5" t="str">
        <f>VLOOKUP(C494,'[1]Colleges and ZIP'!$A$2:$E$956,5,FALSE)</f>
        <v>Harrisburg-Carlisle, PA MSA</v>
      </c>
      <c r="E494" s="3">
        <v>2920</v>
      </c>
      <c r="F494" s="3">
        <v>2204</v>
      </c>
      <c r="G494" s="3">
        <v>2364</v>
      </c>
      <c r="H494" s="3">
        <v>2109</v>
      </c>
      <c r="I494" s="3">
        <v>2050</v>
      </c>
      <c r="J494" s="3">
        <v>2167</v>
      </c>
      <c r="K494" s="3">
        <v>1570</v>
      </c>
      <c r="L494" s="3">
        <v>1612</v>
      </c>
      <c r="M494" s="3">
        <v>1492</v>
      </c>
      <c r="N494" s="3">
        <v>1332</v>
      </c>
    </row>
    <row r="495" spans="1:14" x14ac:dyDescent="0.25">
      <c r="A495" s="12" t="s">
        <v>37</v>
      </c>
      <c r="B495" s="11" t="s">
        <v>5</v>
      </c>
      <c r="C495" s="12" t="s">
        <v>196</v>
      </c>
      <c r="D495" s="10" t="str">
        <f>VLOOKUP(C495,'[1]Colleges and ZIP'!$A$2:$E$956,5,FALSE)</f>
        <v>PA NONMETROPOLITAN AREA</v>
      </c>
      <c r="E495" s="8">
        <v>626</v>
      </c>
      <c r="F495" s="8">
        <v>1306</v>
      </c>
      <c r="G495" s="8">
        <v>1726</v>
      </c>
      <c r="H495" s="8">
        <v>1376</v>
      </c>
      <c r="I495" s="8">
        <v>1736</v>
      </c>
      <c r="J495" s="8">
        <v>1809</v>
      </c>
      <c r="K495" s="8">
        <v>1280</v>
      </c>
      <c r="L495" s="8">
        <v>938</v>
      </c>
      <c r="M495" s="9" t="s">
        <v>0</v>
      </c>
      <c r="N495" s="8">
        <v>1241</v>
      </c>
    </row>
    <row r="496" spans="1:14" x14ac:dyDescent="0.25">
      <c r="A496" s="6" t="s">
        <v>37</v>
      </c>
      <c r="B496" s="7" t="s">
        <v>2</v>
      </c>
      <c r="C496" s="6" t="s">
        <v>176</v>
      </c>
      <c r="D496" s="5" t="str">
        <f>VLOOKUP(C496,'[1]Colleges and ZIP'!$A$2:$E$956,5,FALSE)</f>
        <v>Philadelphia-Camden-Wilmington, PA-NJ-DE-MD MSA</v>
      </c>
      <c r="E496" s="3">
        <v>6801</v>
      </c>
      <c r="F496" s="3">
        <v>5217</v>
      </c>
      <c r="G496" s="3">
        <v>2782</v>
      </c>
      <c r="H496" s="3">
        <v>2918</v>
      </c>
      <c r="I496" s="3">
        <v>3073</v>
      </c>
      <c r="J496" s="3">
        <v>2955</v>
      </c>
      <c r="K496" s="3">
        <v>2921</v>
      </c>
      <c r="L496" s="3">
        <v>1988</v>
      </c>
      <c r="M496" s="3">
        <v>2093</v>
      </c>
      <c r="N496" s="3">
        <v>2171</v>
      </c>
    </row>
    <row r="497" spans="1:14" x14ac:dyDescent="0.25">
      <c r="A497" s="6" t="s">
        <v>37</v>
      </c>
      <c r="B497" s="7" t="s">
        <v>2</v>
      </c>
      <c r="C497" s="6" t="s">
        <v>88</v>
      </c>
      <c r="D497" s="5" t="str">
        <f>VLOOKUP(C497,'[1]Colleges and ZIP'!$A$2:$E$956,5,FALSE)</f>
        <v>Erie, PA MSA</v>
      </c>
      <c r="E497" s="3">
        <v>1559</v>
      </c>
      <c r="F497" s="3">
        <v>1840</v>
      </c>
      <c r="G497" s="3">
        <v>1975</v>
      </c>
      <c r="H497" s="3">
        <v>2040</v>
      </c>
      <c r="I497" s="3">
        <v>1206</v>
      </c>
      <c r="J497" s="3">
        <v>1539</v>
      </c>
      <c r="K497" s="3">
        <v>1414</v>
      </c>
      <c r="L497" s="3">
        <v>1914</v>
      </c>
      <c r="M497" s="3">
        <v>1987</v>
      </c>
      <c r="N497" s="3">
        <v>1647</v>
      </c>
    </row>
    <row r="498" spans="1:14" x14ac:dyDescent="0.25">
      <c r="A498" s="6" t="s">
        <v>37</v>
      </c>
      <c r="B498" s="7" t="s">
        <v>2</v>
      </c>
      <c r="C498" s="6" t="s">
        <v>58</v>
      </c>
      <c r="D498" s="5" t="str">
        <f>VLOOKUP(C498,'[1]Colleges and ZIP'!$A$2:$E$956,5,FALSE)</f>
        <v>Philadelphia-Camden-Wilmington, PA-NJ-DE-MD MSA</v>
      </c>
      <c r="E498" s="3">
        <v>3208</v>
      </c>
      <c r="F498" s="3">
        <v>3824</v>
      </c>
      <c r="G498" s="3">
        <v>2851</v>
      </c>
      <c r="H498" s="3">
        <v>1298</v>
      </c>
      <c r="I498" s="3">
        <v>1460</v>
      </c>
      <c r="J498" s="3">
        <v>1156</v>
      </c>
      <c r="K498" s="3">
        <v>1139</v>
      </c>
      <c r="L498" s="3">
        <v>1039</v>
      </c>
      <c r="M498" s="3">
        <v>1079</v>
      </c>
      <c r="N498" s="3">
        <v>1141</v>
      </c>
    </row>
    <row r="499" spans="1:14" x14ac:dyDescent="0.25">
      <c r="A499" s="6" t="s">
        <v>37</v>
      </c>
      <c r="B499" s="7" t="s">
        <v>2</v>
      </c>
      <c r="C499" s="6" t="s">
        <v>57</v>
      </c>
      <c r="D499" s="5" t="str">
        <f>VLOOKUP(C499,'[1]Colleges and ZIP'!$A$2:$E$956,5,FALSE)</f>
        <v>Philadelphia-Camden-Wilmington, PA-NJ-DE-MD MSA</v>
      </c>
      <c r="E499" s="3">
        <v>1754</v>
      </c>
      <c r="F499" s="3">
        <v>1390</v>
      </c>
      <c r="G499" s="3">
        <v>1223</v>
      </c>
      <c r="H499" s="3">
        <v>1278</v>
      </c>
      <c r="I499" s="3">
        <v>2401</v>
      </c>
      <c r="J499" s="3">
        <v>1898</v>
      </c>
      <c r="K499" s="3">
        <v>2614</v>
      </c>
      <c r="L499" s="3">
        <v>2209</v>
      </c>
      <c r="M499" s="3">
        <v>2561</v>
      </c>
      <c r="N499" s="3">
        <v>2458</v>
      </c>
    </row>
    <row r="500" spans="1:14" x14ac:dyDescent="0.25">
      <c r="A500" s="6" t="s">
        <v>37</v>
      </c>
      <c r="B500" s="7" t="s">
        <v>2</v>
      </c>
      <c r="C500" s="6" t="s">
        <v>38</v>
      </c>
      <c r="D500" s="5" t="str">
        <f>VLOOKUP(C500,'[1]Colleges and ZIP'!$A$2:$E$956,5,FALSE)</f>
        <v>Philadelphia-Camden-Wilmington, PA-NJ-DE-MD MSA</v>
      </c>
      <c r="E500" s="3">
        <v>1587</v>
      </c>
      <c r="F500" s="3">
        <v>1851</v>
      </c>
      <c r="G500" s="3">
        <v>1380</v>
      </c>
      <c r="H500" s="3">
        <v>1359</v>
      </c>
      <c r="I500" s="3">
        <v>1493</v>
      </c>
      <c r="J500" s="3">
        <v>1337</v>
      </c>
      <c r="K500" s="3">
        <v>1368</v>
      </c>
      <c r="L500" s="3">
        <v>1190</v>
      </c>
      <c r="M500" s="3">
        <v>1257</v>
      </c>
      <c r="N500" s="3">
        <v>1641</v>
      </c>
    </row>
    <row r="501" spans="1:14" x14ac:dyDescent="0.25">
      <c r="A501" s="6" t="s">
        <v>37</v>
      </c>
      <c r="B501" s="7" t="s">
        <v>2</v>
      </c>
      <c r="C501" s="6" t="s">
        <v>36</v>
      </c>
      <c r="D501" s="5" t="str">
        <f>VLOOKUP(C501,'[1]Colleges and ZIP'!$A$2:$E$956,5,FALSE)</f>
        <v>Scranton--Wilkes-Barre, PA MSA</v>
      </c>
      <c r="E501" s="4" t="s">
        <v>0</v>
      </c>
      <c r="F501" s="4" t="s">
        <v>0</v>
      </c>
      <c r="G501" s="4" t="s">
        <v>0</v>
      </c>
      <c r="H501" s="4" t="s">
        <v>0</v>
      </c>
      <c r="I501" s="4" t="s">
        <v>0</v>
      </c>
      <c r="J501" s="3">
        <v>2777</v>
      </c>
      <c r="K501" s="3">
        <v>2647</v>
      </c>
      <c r="L501" s="3">
        <v>2384</v>
      </c>
      <c r="M501" s="3">
        <v>2171</v>
      </c>
      <c r="N501" s="3">
        <v>2208</v>
      </c>
    </row>
    <row r="502" spans="1:14" s="18" customFormat="1" x14ac:dyDescent="0.25">
      <c r="A502" s="6" t="s">
        <v>6</v>
      </c>
      <c r="B502" s="7" t="s">
        <v>2</v>
      </c>
      <c r="C502" s="6" t="s">
        <v>594</v>
      </c>
      <c r="D502" s="5" t="str">
        <f>VLOOKUP(C502,'[1]Colleges and ZIP'!$A$2:$E$956,5,FALSE)</f>
        <v>Providence-New Bedford-Fall River, RI-MA MSA</v>
      </c>
      <c r="E502" s="3">
        <v>175623</v>
      </c>
      <c r="F502" s="3">
        <v>182596</v>
      </c>
      <c r="G502" s="3">
        <v>187380</v>
      </c>
      <c r="H502" s="3">
        <v>335838</v>
      </c>
      <c r="I502" s="3">
        <v>344090</v>
      </c>
      <c r="J502" s="3">
        <v>365120</v>
      </c>
      <c r="K502" s="3">
        <v>361010</v>
      </c>
      <c r="L502" s="3">
        <v>341531</v>
      </c>
      <c r="M502" s="3">
        <v>342040</v>
      </c>
      <c r="N502" s="3">
        <v>347016</v>
      </c>
    </row>
    <row r="503" spans="1:14" x14ac:dyDescent="0.25">
      <c r="A503" s="6" t="s">
        <v>6</v>
      </c>
      <c r="B503" s="7" t="s">
        <v>5</v>
      </c>
      <c r="C503" s="6" t="s">
        <v>547</v>
      </c>
      <c r="D503" s="5" t="str">
        <f>VLOOKUP(C503,'[1]Colleges and ZIP'!$A$2:$E$956,5,FALSE)</f>
        <v>Providence-New Bedford-Fall River, RI-MA MSA</v>
      </c>
      <c r="E503" s="3">
        <v>76237</v>
      </c>
      <c r="F503" s="3">
        <v>78871</v>
      </c>
      <c r="G503" s="3">
        <v>84989</v>
      </c>
      <c r="H503" s="3">
        <v>90016</v>
      </c>
      <c r="I503" s="3">
        <v>102630</v>
      </c>
      <c r="J503" s="3">
        <v>114323</v>
      </c>
      <c r="K503" s="3">
        <v>101898</v>
      </c>
      <c r="L503" s="3">
        <v>91706</v>
      </c>
      <c r="M503" s="3">
        <v>93828</v>
      </c>
      <c r="N503" s="3">
        <v>97900</v>
      </c>
    </row>
    <row r="504" spans="1:14" x14ac:dyDescent="0.25">
      <c r="A504" s="6" t="s">
        <v>6</v>
      </c>
      <c r="B504" s="7" t="s">
        <v>2</v>
      </c>
      <c r="C504" s="6" t="s">
        <v>314</v>
      </c>
      <c r="D504" s="5" t="str">
        <f>VLOOKUP(C504,'[1]Colleges and ZIP'!$A$2:$E$956,5,FALSE)</f>
        <v>Providence-New Bedford-Fall River, RI-MA MSA</v>
      </c>
      <c r="E504" s="4" t="s">
        <v>0</v>
      </c>
      <c r="F504" s="4" t="s">
        <v>0</v>
      </c>
      <c r="G504" s="4" t="s">
        <v>0</v>
      </c>
      <c r="H504" s="4" t="s">
        <v>0</v>
      </c>
      <c r="I504" s="3">
        <v>551</v>
      </c>
      <c r="J504" s="4" t="s">
        <v>0</v>
      </c>
      <c r="K504" s="4" t="s">
        <v>0</v>
      </c>
      <c r="L504" s="4" t="s">
        <v>0</v>
      </c>
      <c r="M504" s="3">
        <v>1013</v>
      </c>
      <c r="N504" s="3">
        <v>1071</v>
      </c>
    </row>
    <row r="505" spans="1:14" x14ac:dyDescent="0.25">
      <c r="A505" s="6" t="s">
        <v>6</v>
      </c>
      <c r="B505" s="7" t="s">
        <v>2</v>
      </c>
      <c r="C505" s="6" t="s">
        <v>258</v>
      </c>
      <c r="D505" s="5" t="str">
        <f>VLOOKUP(C505,'[1]Colleges and ZIP'!$A$2:$E$956,5,FALSE)</f>
        <v>Providence-New Bedford-Fall River, RI-MA MSA</v>
      </c>
      <c r="E505" s="3">
        <v>1466</v>
      </c>
      <c r="F505" s="3">
        <v>1159</v>
      </c>
      <c r="G505" s="3">
        <v>1204</v>
      </c>
      <c r="H505" s="3">
        <v>1967</v>
      </c>
      <c r="I505" s="3">
        <v>2627</v>
      </c>
      <c r="J505" s="3">
        <v>2596</v>
      </c>
      <c r="K505" s="3">
        <v>2186</v>
      </c>
      <c r="L505" s="3">
        <v>2558</v>
      </c>
      <c r="M505" s="3">
        <v>2348</v>
      </c>
      <c r="N505" s="3">
        <v>2441</v>
      </c>
    </row>
    <row r="506" spans="1:14" x14ac:dyDescent="0.25">
      <c r="A506" s="6" t="s">
        <v>6</v>
      </c>
      <c r="B506" s="7" t="s">
        <v>5</v>
      </c>
      <c r="C506" s="6" t="s">
        <v>217</v>
      </c>
      <c r="D506" s="5" t="str">
        <f>VLOOKUP(C506,'[1]Colleges and ZIP'!$A$2:$E$956,5,FALSE)</f>
        <v>Providence-New Bedford-Fall River, RI-MA MSA</v>
      </c>
      <c r="E506" s="4" t="s">
        <v>0</v>
      </c>
      <c r="F506" s="4" t="s">
        <v>0</v>
      </c>
      <c r="G506" s="4" t="s">
        <v>0</v>
      </c>
      <c r="H506" s="4" t="s">
        <v>0</v>
      </c>
      <c r="I506" s="3">
        <v>8027</v>
      </c>
      <c r="J506" s="3">
        <v>10389</v>
      </c>
      <c r="K506" s="3">
        <v>10385</v>
      </c>
      <c r="L506" s="3">
        <v>8938</v>
      </c>
      <c r="M506" s="3">
        <v>10080</v>
      </c>
      <c r="N506" s="3">
        <v>9943</v>
      </c>
    </row>
    <row r="507" spans="1:14" x14ac:dyDescent="0.25">
      <c r="A507" s="6" t="s">
        <v>6</v>
      </c>
      <c r="B507" s="7" t="s">
        <v>2</v>
      </c>
      <c r="C507" s="6" t="s">
        <v>133</v>
      </c>
      <c r="D507" s="5" t="str">
        <f>VLOOKUP(C507,'[1]Colleges and ZIP'!$A$2:$E$956,5,FALSE)</f>
        <v>Providence-New Bedford-Fall River, RI-MA MSA</v>
      </c>
      <c r="E507" s="3">
        <v>795</v>
      </c>
      <c r="F507" s="3">
        <v>797</v>
      </c>
      <c r="G507" s="3">
        <v>852</v>
      </c>
      <c r="H507" s="3">
        <v>917</v>
      </c>
      <c r="I507" s="3">
        <v>758</v>
      </c>
      <c r="J507" s="4" t="s">
        <v>0</v>
      </c>
      <c r="K507" s="3">
        <v>983</v>
      </c>
      <c r="L507" s="4" t="s">
        <v>0</v>
      </c>
      <c r="M507" s="3">
        <v>1329</v>
      </c>
      <c r="N507" s="3">
        <v>1196</v>
      </c>
    </row>
    <row r="508" spans="1:14" x14ac:dyDescent="0.25">
      <c r="A508" s="6" t="s">
        <v>6</v>
      </c>
      <c r="B508" s="7" t="s">
        <v>5</v>
      </c>
      <c r="C508" s="6" t="s">
        <v>4</v>
      </c>
      <c r="D508" s="5" t="str">
        <f>VLOOKUP(C508,'[1]Colleges and ZIP'!$A$2:$E$956,5,FALSE)</f>
        <v>Providence-New Bedford-Fall River, RI-MA MSA</v>
      </c>
      <c r="E508" s="4" t="s">
        <v>0</v>
      </c>
      <c r="F508" s="4" t="s">
        <v>0</v>
      </c>
      <c r="G508" s="4" t="s">
        <v>0</v>
      </c>
      <c r="H508" s="4" t="s">
        <v>0</v>
      </c>
      <c r="I508" s="4" t="s">
        <v>0</v>
      </c>
      <c r="J508" s="3">
        <v>2938</v>
      </c>
      <c r="K508" s="3">
        <v>2700</v>
      </c>
      <c r="L508" s="3">
        <v>2736</v>
      </c>
      <c r="M508" s="3">
        <v>2653</v>
      </c>
      <c r="N508" s="3">
        <v>3210</v>
      </c>
    </row>
    <row r="509" spans="1:14" ht="23.25" x14ac:dyDescent="0.25">
      <c r="A509" s="6" t="s">
        <v>48</v>
      </c>
      <c r="B509" s="7" t="s">
        <v>5</v>
      </c>
      <c r="C509" s="6" t="s">
        <v>554</v>
      </c>
      <c r="D509" s="5" t="str">
        <f>VLOOKUP(C509,'[1]Colleges and ZIP'!$A$2:$E$956,5,FALSE)</f>
        <v>Greenville-Mauldin-Easley, SC MSA</v>
      </c>
      <c r="E509" s="3">
        <v>216959</v>
      </c>
      <c r="F509" s="3">
        <v>200789</v>
      </c>
      <c r="G509" s="3">
        <v>193924</v>
      </c>
      <c r="H509" s="3">
        <v>174693</v>
      </c>
      <c r="I509" s="3">
        <v>166350</v>
      </c>
      <c r="J509" s="3">
        <v>142096</v>
      </c>
      <c r="K509" s="3">
        <v>152444</v>
      </c>
      <c r="L509" s="3">
        <v>161070</v>
      </c>
      <c r="M509" s="3">
        <v>171215</v>
      </c>
      <c r="N509" s="3">
        <v>183965</v>
      </c>
    </row>
    <row r="510" spans="1:14" ht="23.25" x14ac:dyDescent="0.25">
      <c r="A510" s="6" t="s">
        <v>48</v>
      </c>
      <c r="B510" s="7" t="s">
        <v>5</v>
      </c>
      <c r="C510" s="6" t="s">
        <v>545</v>
      </c>
      <c r="D510" s="5" t="str">
        <f>VLOOKUP(C510,'[1]Colleges and ZIP'!$A$2:$E$956,5,FALSE)</f>
        <v>Charleston-North Charleston, SC MSA</v>
      </c>
      <c r="E510" s="3">
        <v>184624</v>
      </c>
      <c r="F510" s="3">
        <v>189369</v>
      </c>
      <c r="G510" s="3">
        <v>216778</v>
      </c>
      <c r="H510" s="3">
        <v>224632</v>
      </c>
      <c r="I510" s="3">
        <v>213346</v>
      </c>
      <c r="J510" s="3">
        <v>236586</v>
      </c>
      <c r="K510" s="3">
        <v>245451</v>
      </c>
      <c r="L510" s="3">
        <v>242594</v>
      </c>
      <c r="M510" s="3">
        <v>243534</v>
      </c>
      <c r="N510" s="3">
        <v>260098</v>
      </c>
    </row>
    <row r="511" spans="1:14" ht="23.25" x14ac:dyDescent="0.25">
      <c r="A511" s="6" t="s">
        <v>48</v>
      </c>
      <c r="B511" s="7" t="s">
        <v>5</v>
      </c>
      <c r="C511" s="6" t="s">
        <v>541</v>
      </c>
      <c r="D511" s="5" t="str">
        <f>VLOOKUP(C511,'[1]Colleges and ZIP'!$A$2:$E$956,5,FALSE)</f>
        <v>Columbia, SC MSA</v>
      </c>
      <c r="E511" s="4" t="s">
        <v>46</v>
      </c>
      <c r="F511" s="4" t="s">
        <v>46</v>
      </c>
      <c r="G511" s="4" t="s">
        <v>46</v>
      </c>
      <c r="H511" s="3">
        <v>229145</v>
      </c>
      <c r="I511" s="3">
        <v>201592</v>
      </c>
      <c r="J511" s="3">
        <v>214901</v>
      </c>
      <c r="K511" s="3">
        <v>203365</v>
      </c>
      <c r="L511" s="3">
        <v>206173</v>
      </c>
      <c r="M511" s="3">
        <v>208736</v>
      </c>
      <c r="N511" s="3">
        <v>209271</v>
      </c>
    </row>
    <row r="512" spans="1:14" ht="23.25" x14ac:dyDescent="0.25">
      <c r="A512" s="6" t="s">
        <v>48</v>
      </c>
      <c r="B512" s="7" t="s">
        <v>5</v>
      </c>
      <c r="C512" s="6" t="s">
        <v>409</v>
      </c>
      <c r="D512" s="5" t="str">
        <f>VLOOKUP(C512,'[1]Colleges and ZIP'!$A$2:$E$956,5,FALSE)</f>
        <v>Charleston-North Charleston, SC MSA</v>
      </c>
      <c r="E512" s="3">
        <v>7707</v>
      </c>
      <c r="F512" s="3">
        <v>6695</v>
      </c>
      <c r="G512" s="3">
        <v>6022</v>
      </c>
      <c r="H512" s="3">
        <v>14218</v>
      </c>
      <c r="I512" s="3">
        <v>8320</v>
      </c>
      <c r="J512" s="3">
        <v>9579</v>
      </c>
      <c r="K512" s="3">
        <v>10224</v>
      </c>
      <c r="L512" s="3">
        <v>10034</v>
      </c>
      <c r="M512" s="3">
        <v>10607</v>
      </c>
      <c r="N512" s="3">
        <v>10189</v>
      </c>
    </row>
    <row r="513" spans="1:14" ht="23.25" x14ac:dyDescent="0.25">
      <c r="A513" s="6" t="s">
        <v>48</v>
      </c>
      <c r="B513" s="7" t="s">
        <v>5</v>
      </c>
      <c r="C513" s="6" t="s">
        <v>282</v>
      </c>
      <c r="D513" s="5" t="str">
        <f>VLOOKUP(C513,'[1]Colleges and ZIP'!$A$2:$E$956,5,FALSE)</f>
        <v>Charlotte-Gastonia-Concord, NC-SC MSA</v>
      </c>
      <c r="E513" s="4" t="s">
        <v>0</v>
      </c>
      <c r="F513" s="4" t="s">
        <v>0</v>
      </c>
      <c r="G513" s="4" t="s">
        <v>0</v>
      </c>
      <c r="H513" s="4" t="s">
        <v>0</v>
      </c>
      <c r="I513" s="3">
        <v>5089</v>
      </c>
      <c r="J513" s="3">
        <v>7993</v>
      </c>
      <c r="K513" s="3">
        <v>12495</v>
      </c>
      <c r="L513" s="3">
        <v>13981</v>
      </c>
      <c r="M513" s="3">
        <v>10156</v>
      </c>
      <c r="N513" s="3">
        <v>1993</v>
      </c>
    </row>
    <row r="514" spans="1:14" ht="23.25" x14ac:dyDescent="0.25">
      <c r="A514" s="6" t="s">
        <v>48</v>
      </c>
      <c r="B514" s="7" t="s">
        <v>5</v>
      </c>
      <c r="C514" s="6" t="s">
        <v>279</v>
      </c>
      <c r="D514" s="5" t="str">
        <f>VLOOKUP(C514,'[1]Colleges and ZIP'!$A$2:$E$956,5,FALSE)</f>
        <v>Myrtle Beach-Conway-North Myrtle Beach, SC MSA</v>
      </c>
      <c r="E514" s="3">
        <v>1231</v>
      </c>
      <c r="F514" s="3">
        <v>2160</v>
      </c>
      <c r="G514" s="3">
        <v>1575</v>
      </c>
      <c r="H514" s="3">
        <v>2404</v>
      </c>
      <c r="I514" s="3">
        <v>2162</v>
      </c>
      <c r="J514" s="3">
        <v>2412</v>
      </c>
      <c r="K514" s="3">
        <v>2516</v>
      </c>
      <c r="L514" s="3">
        <v>2166</v>
      </c>
      <c r="M514" s="3">
        <v>1862</v>
      </c>
      <c r="N514" s="3">
        <v>1779</v>
      </c>
    </row>
    <row r="515" spans="1:14" ht="23.25" x14ac:dyDescent="0.25">
      <c r="A515" s="12" t="s">
        <v>48</v>
      </c>
      <c r="B515" s="11" t="s">
        <v>5</v>
      </c>
      <c r="C515" s="12" t="s">
        <v>199</v>
      </c>
      <c r="D515" s="10" t="str">
        <f>VLOOKUP(C515,'[1]Colleges and ZIP'!$A$2:$E$956,5,FALSE)</f>
        <v>SC NONMETROPOLITAN AREA</v>
      </c>
      <c r="E515" s="8">
        <v>3796</v>
      </c>
      <c r="F515" s="8">
        <v>8123</v>
      </c>
      <c r="G515" s="8">
        <v>8535</v>
      </c>
      <c r="H515" s="8">
        <v>7167</v>
      </c>
      <c r="I515" s="8">
        <v>10037</v>
      </c>
      <c r="J515" s="8">
        <v>12909</v>
      </c>
      <c r="K515" s="8">
        <v>12809</v>
      </c>
      <c r="L515" s="8">
        <v>12709</v>
      </c>
      <c r="M515" s="8">
        <v>12607</v>
      </c>
      <c r="N515" s="8">
        <v>13076</v>
      </c>
    </row>
    <row r="516" spans="1:14" ht="23.25" x14ac:dyDescent="0.25">
      <c r="A516" s="12" t="s">
        <v>48</v>
      </c>
      <c r="B516" s="11" t="s">
        <v>2</v>
      </c>
      <c r="C516" s="12" t="s">
        <v>193</v>
      </c>
      <c r="D516" s="10" t="str">
        <f>VLOOKUP(C516,'[1]Colleges and ZIP'!$A$2:$E$956,5,FALSE)</f>
        <v>SC NONMETROPOLITAN AREA</v>
      </c>
      <c r="E516" s="8">
        <v>1261</v>
      </c>
      <c r="F516" s="8">
        <v>1592</v>
      </c>
      <c r="G516" s="8">
        <v>3328</v>
      </c>
      <c r="H516" s="8">
        <v>3252</v>
      </c>
      <c r="I516" s="8">
        <v>5439</v>
      </c>
      <c r="J516" s="8">
        <v>5255</v>
      </c>
      <c r="K516" s="8">
        <v>2661</v>
      </c>
      <c r="L516" s="8">
        <v>1818</v>
      </c>
      <c r="M516" s="8">
        <v>1255</v>
      </c>
      <c r="N516" s="8">
        <v>1772</v>
      </c>
    </row>
    <row r="517" spans="1:14" ht="23.25" x14ac:dyDescent="0.25">
      <c r="A517" s="6" t="s">
        <v>48</v>
      </c>
      <c r="B517" s="7" t="s">
        <v>2</v>
      </c>
      <c r="C517" s="6" t="s">
        <v>161</v>
      </c>
      <c r="D517" s="5" t="str">
        <f>VLOOKUP(C517,'[1]Colleges and ZIP'!$A$2:$E$956,5,FALSE)</f>
        <v>Greenville-Mauldin-Easley, SC MSA</v>
      </c>
      <c r="E517" s="3">
        <v>1042</v>
      </c>
      <c r="F517" s="3">
        <v>1367</v>
      </c>
      <c r="G517" s="3">
        <v>1885</v>
      </c>
      <c r="H517" s="3">
        <v>2311</v>
      </c>
      <c r="I517" s="3">
        <v>2184</v>
      </c>
      <c r="J517" s="3">
        <v>2049</v>
      </c>
      <c r="K517" s="3">
        <v>2199</v>
      </c>
      <c r="L517" s="3">
        <v>1600</v>
      </c>
      <c r="M517" s="3">
        <v>1928</v>
      </c>
      <c r="N517" s="3">
        <v>1869</v>
      </c>
    </row>
    <row r="518" spans="1:14" ht="23.25" x14ac:dyDescent="0.25">
      <c r="A518" s="6" t="s">
        <v>48</v>
      </c>
      <c r="B518" s="7" t="s">
        <v>2</v>
      </c>
      <c r="C518" s="6" t="s">
        <v>106</v>
      </c>
      <c r="D518" s="5" t="str">
        <f>VLOOKUP(C518,'[1]Colleges and ZIP'!$A$2:$E$956,5,FALSE)</f>
        <v>Columbia, SC MSA</v>
      </c>
      <c r="E518" s="3">
        <v>1778</v>
      </c>
      <c r="F518" s="3">
        <v>1549</v>
      </c>
      <c r="G518" s="3">
        <v>1337</v>
      </c>
      <c r="H518" s="3">
        <v>1533</v>
      </c>
      <c r="I518" s="3">
        <v>3009</v>
      </c>
      <c r="J518" s="3">
        <v>2754</v>
      </c>
      <c r="K518" s="3">
        <v>2664</v>
      </c>
      <c r="L518" s="3">
        <v>2479</v>
      </c>
      <c r="M518" s="3">
        <v>1373</v>
      </c>
      <c r="N518" s="3">
        <v>1653</v>
      </c>
    </row>
    <row r="519" spans="1:14" ht="23.25" x14ac:dyDescent="0.25">
      <c r="A519" s="6" t="s">
        <v>48</v>
      </c>
      <c r="B519" s="7" t="s">
        <v>5</v>
      </c>
      <c r="C519" s="6" t="s">
        <v>47</v>
      </c>
      <c r="D519" s="5" t="str">
        <f>VLOOKUP(C519,'[1]Colleges and ZIP'!$A$2:$E$956,5,FALSE)</f>
        <v>Augusta-Richmond County, GA-SC MSA</v>
      </c>
      <c r="E519" s="4" t="s">
        <v>46</v>
      </c>
      <c r="F519" s="4" t="s">
        <v>46</v>
      </c>
      <c r="G519" s="4" t="s">
        <v>46</v>
      </c>
      <c r="H519" s="3">
        <v>337</v>
      </c>
      <c r="I519" s="3">
        <v>750</v>
      </c>
      <c r="J519" s="4" t="s">
        <v>0</v>
      </c>
      <c r="K519" s="3">
        <v>1309</v>
      </c>
      <c r="L519" s="3">
        <v>1133</v>
      </c>
      <c r="M519" s="3">
        <v>1154</v>
      </c>
      <c r="N519" s="3">
        <v>1445</v>
      </c>
    </row>
    <row r="520" spans="1:14" x14ac:dyDescent="0.25">
      <c r="A520" s="12" t="s">
        <v>117</v>
      </c>
      <c r="B520" s="11" t="s">
        <v>5</v>
      </c>
      <c r="C520" s="12" t="s">
        <v>544</v>
      </c>
      <c r="D520" s="10" t="str">
        <f>VLOOKUP(C520,'[1]Colleges and ZIP'!$A$2:$E$956,5,FALSE)</f>
        <v>SD NONMETROPOLITAN AREA</v>
      </c>
      <c r="E520" s="8">
        <v>39564</v>
      </c>
      <c r="F520" s="8">
        <v>48063</v>
      </c>
      <c r="G520" s="8">
        <v>55584</v>
      </c>
      <c r="H520" s="8">
        <v>67552</v>
      </c>
      <c r="I520" s="8">
        <v>69680</v>
      </c>
      <c r="J520" s="8">
        <v>68743</v>
      </c>
      <c r="K520" s="8">
        <v>63843</v>
      </c>
      <c r="L520" s="8">
        <v>58334</v>
      </c>
      <c r="M520" s="8">
        <v>58373</v>
      </c>
      <c r="N520" s="8">
        <v>60677</v>
      </c>
    </row>
    <row r="521" spans="1:14" x14ac:dyDescent="0.25">
      <c r="A521" s="6" t="s">
        <v>117</v>
      </c>
      <c r="B521" s="7" t="s">
        <v>5</v>
      </c>
      <c r="C521" s="6" t="s">
        <v>403</v>
      </c>
      <c r="D521" s="5" t="str">
        <f>VLOOKUP(C521,'[1]Colleges and ZIP'!$A$2:$E$956,5,FALSE)</f>
        <v>Rapid City, SD MSA</v>
      </c>
      <c r="E521" s="3">
        <v>14480</v>
      </c>
      <c r="F521" s="3">
        <v>16503</v>
      </c>
      <c r="G521" s="3">
        <v>14373</v>
      </c>
      <c r="H521" s="3">
        <v>28572</v>
      </c>
      <c r="I521" s="3">
        <v>32070</v>
      </c>
      <c r="J521" s="3">
        <v>19140</v>
      </c>
      <c r="K521" s="3">
        <v>12156</v>
      </c>
      <c r="L521" s="3">
        <v>10524</v>
      </c>
      <c r="M521" s="3">
        <v>14970</v>
      </c>
      <c r="N521" s="3">
        <v>15396</v>
      </c>
    </row>
    <row r="522" spans="1:14" x14ac:dyDescent="0.25">
      <c r="A522" s="12" t="s">
        <v>117</v>
      </c>
      <c r="B522" s="11" t="s">
        <v>5</v>
      </c>
      <c r="C522" s="12" t="s">
        <v>346</v>
      </c>
      <c r="D522" s="10" t="str">
        <f>VLOOKUP(C522,'[1]Colleges and ZIP'!$A$2:$E$956,5,FALSE)</f>
        <v>SD NONMETROPOLITAN AREA</v>
      </c>
      <c r="E522" s="8">
        <v>21473</v>
      </c>
      <c r="F522" s="8">
        <v>22742</v>
      </c>
      <c r="G522" s="8">
        <v>34690</v>
      </c>
      <c r="H522" s="8">
        <v>30616</v>
      </c>
      <c r="I522" s="8">
        <v>28959</v>
      </c>
      <c r="J522" s="8">
        <v>31982</v>
      </c>
      <c r="K522" s="8">
        <v>33187</v>
      </c>
      <c r="L522" s="8">
        <v>30700</v>
      </c>
      <c r="M522" s="8">
        <v>25661</v>
      </c>
      <c r="N522" s="8">
        <v>25864</v>
      </c>
    </row>
    <row r="523" spans="1:14" x14ac:dyDescent="0.25">
      <c r="A523" s="12" t="s">
        <v>117</v>
      </c>
      <c r="B523" s="11" t="s">
        <v>5</v>
      </c>
      <c r="C523" s="12" t="s">
        <v>182</v>
      </c>
      <c r="D523" s="10" t="str">
        <f>VLOOKUP(C523,'[1]Colleges and ZIP'!$A$2:$E$956,5,FALSE)</f>
        <v>SD NONMETROPOLITAN AREA</v>
      </c>
      <c r="E523" s="8">
        <v>3132</v>
      </c>
      <c r="F523" s="8">
        <v>2922</v>
      </c>
      <c r="G523" s="8">
        <v>2549</v>
      </c>
      <c r="H523" s="8">
        <v>2883</v>
      </c>
      <c r="I523" s="8">
        <v>1643</v>
      </c>
      <c r="J523" s="8">
        <v>2466</v>
      </c>
      <c r="K523" s="8">
        <v>3061</v>
      </c>
      <c r="L523" s="8">
        <v>2380</v>
      </c>
      <c r="M523" s="8">
        <v>2430</v>
      </c>
      <c r="N523" s="8">
        <v>2833</v>
      </c>
    </row>
    <row r="524" spans="1:14" x14ac:dyDescent="0.25">
      <c r="A524" s="12" t="s">
        <v>117</v>
      </c>
      <c r="B524" s="11" t="s">
        <v>5</v>
      </c>
      <c r="C524" s="12" t="s">
        <v>116</v>
      </c>
      <c r="D524" s="10" t="str">
        <f>VLOOKUP(C524,'[1]Colleges and ZIP'!$A$2:$E$956,5,FALSE)</f>
        <v>SD NONMETROPOLITAN AREA</v>
      </c>
      <c r="E524" s="9" t="s">
        <v>0</v>
      </c>
      <c r="F524" s="9" t="s">
        <v>0</v>
      </c>
      <c r="G524" s="9" t="s">
        <v>0</v>
      </c>
      <c r="H524" s="9" t="s">
        <v>0</v>
      </c>
      <c r="I524" s="8">
        <v>1015</v>
      </c>
      <c r="J524" s="8">
        <v>5709</v>
      </c>
      <c r="K524" s="8">
        <v>1574</v>
      </c>
      <c r="L524" s="8">
        <v>1446</v>
      </c>
      <c r="M524" s="8">
        <v>1152</v>
      </c>
      <c r="N524" s="8">
        <v>2171</v>
      </c>
    </row>
    <row r="525" spans="1:14" x14ac:dyDescent="0.25">
      <c r="A525" s="6" t="s">
        <v>99</v>
      </c>
      <c r="B525" s="7" t="s">
        <v>2</v>
      </c>
      <c r="C525" s="6" t="s">
        <v>638</v>
      </c>
      <c r="D525" s="5" t="str">
        <f>VLOOKUP(C525,'[1]Colleges and ZIP'!$A$2:$E$956,5,FALSE)</f>
        <v>Nashville-Davidson-Murfreesboro-Franklin, TN MSA</v>
      </c>
      <c r="E525" s="3">
        <v>415750</v>
      </c>
      <c r="F525" s="3">
        <v>444873</v>
      </c>
      <c r="G525" s="3">
        <v>455835</v>
      </c>
      <c r="H525" s="3">
        <v>504959</v>
      </c>
      <c r="I525" s="3">
        <v>566031</v>
      </c>
      <c r="J525" s="3">
        <v>560466</v>
      </c>
      <c r="K525" s="3">
        <v>571603</v>
      </c>
      <c r="L525" s="3">
        <v>683890</v>
      </c>
      <c r="M525" s="3">
        <v>647816</v>
      </c>
      <c r="N525" s="3">
        <v>640842</v>
      </c>
    </row>
    <row r="526" spans="1:14" x14ac:dyDescent="0.25">
      <c r="A526" s="6" t="s">
        <v>99</v>
      </c>
      <c r="B526" s="7" t="s">
        <v>5</v>
      </c>
      <c r="C526" s="6" t="s">
        <v>604</v>
      </c>
      <c r="D526" s="5" t="str">
        <f>VLOOKUP(C526,'[1]Colleges and ZIP'!$A$2:$E$956,5,FALSE)</f>
        <v>Knoxville, TN MSA</v>
      </c>
      <c r="E526" s="4" t="s">
        <v>46</v>
      </c>
      <c r="F526" s="4" t="s">
        <v>46</v>
      </c>
      <c r="G526" s="4" t="s">
        <v>46</v>
      </c>
      <c r="H526" s="3">
        <v>150671</v>
      </c>
      <c r="I526" s="3">
        <v>167456</v>
      </c>
      <c r="J526" s="3">
        <v>179252</v>
      </c>
      <c r="K526" s="3">
        <v>193054</v>
      </c>
      <c r="L526" s="3">
        <v>179041</v>
      </c>
      <c r="M526" s="3">
        <v>173533</v>
      </c>
      <c r="N526" s="3">
        <v>183268</v>
      </c>
    </row>
    <row r="527" spans="1:14" x14ac:dyDescent="0.25">
      <c r="A527" s="6" t="s">
        <v>99</v>
      </c>
      <c r="B527" s="7" t="s">
        <v>5</v>
      </c>
      <c r="C527" s="6" t="s">
        <v>542</v>
      </c>
      <c r="D527" s="5" t="str">
        <f>VLOOKUP(C527,'[1]Colleges and ZIP'!$A$2:$E$956,5,FALSE)</f>
        <v>Memphis, TN-AR-MS MSA</v>
      </c>
      <c r="E527" s="3">
        <v>57264</v>
      </c>
      <c r="F527" s="3">
        <v>56075</v>
      </c>
      <c r="G527" s="3">
        <v>54970</v>
      </c>
      <c r="H527" s="3">
        <v>49517</v>
      </c>
      <c r="I527" s="3">
        <v>48321</v>
      </c>
      <c r="J527" s="3">
        <v>51194</v>
      </c>
      <c r="K527" s="3">
        <v>48141</v>
      </c>
      <c r="L527" s="3">
        <v>55566</v>
      </c>
      <c r="M527" s="3">
        <v>46675</v>
      </c>
      <c r="N527" s="3">
        <v>48321</v>
      </c>
    </row>
    <row r="528" spans="1:14" x14ac:dyDescent="0.25">
      <c r="A528" s="6" t="s">
        <v>99</v>
      </c>
      <c r="B528" s="7" t="s">
        <v>5</v>
      </c>
      <c r="C528" s="6" t="s">
        <v>526</v>
      </c>
      <c r="D528" s="5" t="str">
        <f>VLOOKUP(C528,'[1]Colleges and ZIP'!$A$2:$E$956,5,FALSE)</f>
        <v>Knoxville, TN MSA</v>
      </c>
      <c r="E528" s="4" t="s">
        <v>46</v>
      </c>
      <c r="F528" s="4" t="s">
        <v>46</v>
      </c>
      <c r="G528" s="4" t="s">
        <v>46</v>
      </c>
      <c r="H528" s="3">
        <v>59212</v>
      </c>
      <c r="I528" s="3">
        <v>62786</v>
      </c>
      <c r="J528" s="3">
        <v>68480</v>
      </c>
      <c r="K528" s="3">
        <v>67887</v>
      </c>
      <c r="L528" s="3">
        <v>67171</v>
      </c>
      <c r="M528" s="3">
        <v>67059</v>
      </c>
      <c r="N528" s="3">
        <v>69136</v>
      </c>
    </row>
    <row r="529" spans="1:14" x14ac:dyDescent="0.25">
      <c r="A529" s="12" t="s">
        <v>99</v>
      </c>
      <c r="B529" s="11" t="s">
        <v>5</v>
      </c>
      <c r="C529" s="12" t="s">
        <v>495</v>
      </c>
      <c r="D529" s="10" t="str">
        <f>VLOOKUP(C529,'[1]Colleges and ZIP'!$A$2:$E$956,5,FALSE)</f>
        <v>Memphis, TN-AR-MS MSA</v>
      </c>
      <c r="E529" s="9" t="s">
        <v>46</v>
      </c>
      <c r="F529" s="9" t="s">
        <v>46</v>
      </c>
      <c r="G529" s="9" t="s">
        <v>46</v>
      </c>
      <c r="H529" s="8">
        <v>81904</v>
      </c>
      <c r="I529" s="8">
        <v>81220</v>
      </c>
      <c r="J529" s="8">
        <v>77754</v>
      </c>
      <c r="K529" s="8">
        <v>71902</v>
      </c>
      <c r="L529" s="8">
        <v>67841</v>
      </c>
      <c r="M529" s="8">
        <v>65771</v>
      </c>
      <c r="N529" s="8">
        <v>71547</v>
      </c>
    </row>
    <row r="530" spans="1:14" x14ac:dyDescent="0.25">
      <c r="A530" s="12" t="s">
        <v>99</v>
      </c>
      <c r="B530" s="11" t="s">
        <v>5</v>
      </c>
      <c r="C530" s="12" t="s">
        <v>439</v>
      </c>
      <c r="D530" s="10" t="str">
        <f>VLOOKUP(C530,'[1]Colleges and ZIP'!$A$2:$E$956,5,FALSE)</f>
        <v>TN NONMETROPOLITAN AREA</v>
      </c>
      <c r="E530" s="8">
        <v>12499</v>
      </c>
      <c r="F530" s="8">
        <v>12351</v>
      </c>
      <c r="G530" s="8">
        <v>14823</v>
      </c>
      <c r="H530" s="8">
        <v>16754</v>
      </c>
      <c r="I530" s="8">
        <v>13247</v>
      </c>
      <c r="J530" s="8">
        <v>10233</v>
      </c>
      <c r="K530" s="8">
        <v>9715</v>
      </c>
      <c r="L530" s="8">
        <v>10097</v>
      </c>
      <c r="M530" s="8">
        <v>11082</v>
      </c>
      <c r="N530" s="8">
        <v>11528</v>
      </c>
    </row>
    <row r="531" spans="1:14" x14ac:dyDescent="0.25">
      <c r="A531" s="6" t="s">
        <v>99</v>
      </c>
      <c r="B531" s="7" t="s">
        <v>5</v>
      </c>
      <c r="C531" s="6" t="s">
        <v>432</v>
      </c>
      <c r="D531" s="5" t="str">
        <f>VLOOKUP(C531,'[1]Colleges and ZIP'!$A$2:$E$956,5,FALSE)</f>
        <v>Nashville-Davidson-Murfreesboro-Franklin, TN MSA</v>
      </c>
      <c r="E531" s="3">
        <v>12982</v>
      </c>
      <c r="F531" s="3">
        <v>12571</v>
      </c>
      <c r="G531" s="3">
        <v>12581</v>
      </c>
      <c r="H531" s="3">
        <v>12432</v>
      </c>
      <c r="I531" s="3">
        <v>13468</v>
      </c>
      <c r="J531" s="3">
        <v>15439</v>
      </c>
      <c r="K531" s="3">
        <v>16177</v>
      </c>
      <c r="L531" s="3">
        <v>20068</v>
      </c>
      <c r="M531" s="3">
        <v>19955</v>
      </c>
      <c r="N531" s="3">
        <v>19520</v>
      </c>
    </row>
    <row r="532" spans="1:14" x14ac:dyDescent="0.25">
      <c r="A532" s="6" t="s">
        <v>99</v>
      </c>
      <c r="B532" s="7" t="s">
        <v>5</v>
      </c>
      <c r="C532" s="6" t="s">
        <v>408</v>
      </c>
      <c r="D532" s="5" t="str">
        <f>VLOOKUP(C532,'[1]Colleges and ZIP'!$A$2:$E$956,5,FALSE)</f>
        <v>Johnson City, TN MSA</v>
      </c>
      <c r="E532" s="3">
        <v>8269</v>
      </c>
      <c r="F532" s="3">
        <v>8485</v>
      </c>
      <c r="G532" s="3">
        <v>9445</v>
      </c>
      <c r="H532" s="3">
        <v>9869</v>
      </c>
      <c r="I532" s="3">
        <v>10249</v>
      </c>
      <c r="J532" s="3">
        <v>11213</v>
      </c>
      <c r="K532" s="3">
        <v>8919</v>
      </c>
      <c r="L532" s="3">
        <v>7836</v>
      </c>
      <c r="M532" s="3">
        <v>6930</v>
      </c>
      <c r="N532" s="3">
        <v>7982</v>
      </c>
    </row>
    <row r="533" spans="1:14" x14ac:dyDescent="0.25">
      <c r="A533" s="6" t="s">
        <v>99</v>
      </c>
      <c r="B533" s="7" t="s">
        <v>5</v>
      </c>
      <c r="C533" s="6" t="s">
        <v>312</v>
      </c>
      <c r="D533" s="5" t="str">
        <f>VLOOKUP(C533,'[1]Colleges and ZIP'!$A$2:$E$956,5,FALSE)</f>
        <v>Chattanooga, TN-GA MSA</v>
      </c>
      <c r="E533" s="3">
        <v>5991</v>
      </c>
      <c r="F533" s="3">
        <v>8602</v>
      </c>
      <c r="G533" s="3">
        <v>8303</v>
      </c>
      <c r="H533" s="3">
        <v>10749</v>
      </c>
      <c r="I533" s="3">
        <v>9251</v>
      </c>
      <c r="J533" s="3">
        <v>10896</v>
      </c>
      <c r="K533" s="3">
        <v>7844</v>
      </c>
      <c r="L533" s="3">
        <v>6239</v>
      </c>
      <c r="M533" s="3">
        <v>6817</v>
      </c>
      <c r="N533" s="3">
        <v>5600</v>
      </c>
    </row>
    <row r="534" spans="1:14" x14ac:dyDescent="0.25">
      <c r="A534" s="6" t="s">
        <v>99</v>
      </c>
      <c r="B534" s="7" t="s">
        <v>5</v>
      </c>
      <c r="C534" s="6" t="s">
        <v>293</v>
      </c>
      <c r="D534" s="5" t="str">
        <f>VLOOKUP(C534,'[1]Colleges and ZIP'!$A$2:$E$956,5,FALSE)</f>
        <v>Nashville-Davidson-Murfreesboro-Franklin, TN MSA</v>
      </c>
      <c r="E534" s="3">
        <v>2486</v>
      </c>
      <c r="F534" s="3">
        <v>3340</v>
      </c>
      <c r="G534" s="3">
        <v>3468</v>
      </c>
      <c r="H534" s="3">
        <v>4793</v>
      </c>
      <c r="I534" s="3">
        <v>4969</v>
      </c>
      <c r="J534" s="3">
        <v>7108</v>
      </c>
      <c r="K534" s="3">
        <v>5718</v>
      </c>
      <c r="L534" s="3">
        <v>4334</v>
      </c>
      <c r="M534" s="3">
        <v>4350</v>
      </c>
      <c r="N534" s="3">
        <v>6164</v>
      </c>
    </row>
    <row r="535" spans="1:14" x14ac:dyDescent="0.25">
      <c r="A535" s="6" t="s">
        <v>99</v>
      </c>
      <c r="B535" s="7" t="s">
        <v>2</v>
      </c>
      <c r="C535" s="6" t="s">
        <v>252</v>
      </c>
      <c r="D535" s="5" t="str">
        <f>VLOOKUP(C535,'[1]Colleges and ZIP'!$A$2:$E$956,5,FALSE)</f>
        <v>Nashville-Davidson-Murfreesboro-Franklin, TN MSA</v>
      </c>
      <c r="E535" s="3">
        <v>33218</v>
      </c>
      <c r="F535" s="3">
        <v>34152</v>
      </c>
      <c r="G535" s="3">
        <v>26587</v>
      </c>
      <c r="H535" s="3">
        <v>27001</v>
      </c>
      <c r="I535" s="3">
        <v>29055</v>
      </c>
      <c r="J535" s="3">
        <v>25559</v>
      </c>
      <c r="K535" s="3">
        <v>22532</v>
      </c>
      <c r="L535" s="3">
        <v>18997</v>
      </c>
      <c r="M535" s="3">
        <v>13998</v>
      </c>
      <c r="N535" s="3">
        <v>14768</v>
      </c>
    </row>
    <row r="536" spans="1:14" x14ac:dyDescent="0.25">
      <c r="A536" s="6" t="s">
        <v>99</v>
      </c>
      <c r="B536" s="7" t="s">
        <v>5</v>
      </c>
      <c r="C536" s="6" t="s">
        <v>219</v>
      </c>
      <c r="D536" s="5" t="str">
        <f>VLOOKUP(C536,'[1]Colleges and ZIP'!$A$2:$E$956,5,FALSE)</f>
        <v>Clarksville, TN-KY MSA</v>
      </c>
      <c r="E536" s="4" t="s">
        <v>0</v>
      </c>
      <c r="F536" s="4" t="s">
        <v>0</v>
      </c>
      <c r="G536" s="4" t="s">
        <v>0</v>
      </c>
      <c r="H536" s="4" t="s">
        <v>0</v>
      </c>
      <c r="I536" s="3">
        <v>2180</v>
      </c>
      <c r="J536" s="3">
        <v>2124</v>
      </c>
      <c r="K536" s="3">
        <v>2067</v>
      </c>
      <c r="L536" s="3">
        <v>2002</v>
      </c>
      <c r="M536" s="3">
        <v>2113</v>
      </c>
      <c r="N536" s="3">
        <v>1823</v>
      </c>
    </row>
    <row r="537" spans="1:14" x14ac:dyDescent="0.25">
      <c r="A537" s="12" t="s">
        <v>99</v>
      </c>
      <c r="B537" s="11" t="s">
        <v>2</v>
      </c>
      <c r="C537" s="12" t="s">
        <v>124</v>
      </c>
      <c r="D537" s="10" t="str">
        <f>VLOOKUP(C537,'[1]Colleges and ZIP'!$A$2:$E$956,5,FALSE)</f>
        <v>TN NONMETROPOLITAN AREA</v>
      </c>
      <c r="E537" s="8">
        <v>229</v>
      </c>
      <c r="F537" s="9" t="s">
        <v>0</v>
      </c>
      <c r="G537" s="9" t="s">
        <v>0</v>
      </c>
      <c r="H537" s="9" t="s">
        <v>0</v>
      </c>
      <c r="I537" s="8">
        <v>1017</v>
      </c>
      <c r="J537" s="8">
        <v>927</v>
      </c>
      <c r="K537" s="9" t="s">
        <v>0</v>
      </c>
      <c r="L537" s="8">
        <v>1218</v>
      </c>
      <c r="M537" s="8">
        <v>1115</v>
      </c>
      <c r="N537" s="8">
        <v>701</v>
      </c>
    </row>
    <row r="538" spans="1:14" x14ac:dyDescent="0.25">
      <c r="A538" s="6" t="s">
        <v>99</v>
      </c>
      <c r="B538" s="7" t="s">
        <v>2</v>
      </c>
      <c r="C538" s="6" t="s">
        <v>98</v>
      </c>
      <c r="D538" s="5" t="str">
        <f>VLOOKUP(C538,'[1]Colleges and ZIP'!$A$2:$E$956,5,FALSE)</f>
        <v>Nashville-Davidson-Murfreesboro-Franklin, TN MSA</v>
      </c>
      <c r="E538" s="3">
        <v>6600</v>
      </c>
      <c r="F538" s="3">
        <v>2851</v>
      </c>
      <c r="G538" s="3">
        <v>5265</v>
      </c>
      <c r="H538" s="3">
        <v>7700</v>
      </c>
      <c r="I538" s="3">
        <v>4849</v>
      </c>
      <c r="J538" s="3">
        <v>4058</v>
      </c>
      <c r="K538" s="3">
        <v>6565</v>
      </c>
      <c r="L538" s="3">
        <v>9073</v>
      </c>
      <c r="M538" s="3">
        <v>9854</v>
      </c>
      <c r="N538" s="3">
        <v>10635</v>
      </c>
    </row>
    <row r="539" spans="1:14" ht="23.25" x14ac:dyDescent="0.25">
      <c r="A539" s="6" t="s">
        <v>32</v>
      </c>
      <c r="B539" s="7" t="s">
        <v>5</v>
      </c>
      <c r="C539" s="6" t="s">
        <v>677</v>
      </c>
      <c r="D539" s="5" t="str">
        <f>VLOOKUP(C539,'[1]Colleges and ZIP'!$A$2:$E$956,5,FALSE)</f>
        <v>College Station-Bryan, TX MSA</v>
      </c>
      <c r="E539" s="3">
        <v>565631</v>
      </c>
      <c r="F539" s="3">
        <v>604526</v>
      </c>
      <c r="G539" s="3">
        <v>651923</v>
      </c>
      <c r="H539" s="3">
        <v>689624</v>
      </c>
      <c r="I539" s="3">
        <v>705720</v>
      </c>
      <c r="J539" s="3">
        <v>693421</v>
      </c>
      <c r="K539" s="3">
        <v>820015</v>
      </c>
      <c r="L539" s="3">
        <v>854214</v>
      </c>
      <c r="M539" s="3">
        <v>866678</v>
      </c>
      <c r="N539" s="3">
        <v>892718</v>
      </c>
    </row>
    <row r="540" spans="1:14" x14ac:dyDescent="0.25">
      <c r="A540" s="6" t="s">
        <v>32</v>
      </c>
      <c r="B540" s="7" t="s">
        <v>5</v>
      </c>
      <c r="C540" s="6" t="s">
        <v>643</v>
      </c>
      <c r="D540" s="5" t="str">
        <f>VLOOKUP(C540,'[1]Colleges and ZIP'!$A$2:$E$956,5,FALSE)</f>
        <v>Houston-Sugar Land-Baytown, TX MSA</v>
      </c>
      <c r="E540" s="3">
        <v>496539</v>
      </c>
      <c r="F540" s="3">
        <v>558503</v>
      </c>
      <c r="G540" s="3">
        <v>578788</v>
      </c>
      <c r="H540" s="3">
        <v>599529</v>
      </c>
      <c r="I540" s="3">
        <v>663279</v>
      </c>
      <c r="J540" s="3">
        <v>685814</v>
      </c>
      <c r="K540" s="3">
        <v>718096</v>
      </c>
      <c r="L540" s="3">
        <v>794980</v>
      </c>
      <c r="M540" s="3">
        <v>833406</v>
      </c>
      <c r="N540" s="3">
        <v>852095</v>
      </c>
    </row>
    <row r="541" spans="1:14" x14ac:dyDescent="0.25">
      <c r="A541" s="6" t="s">
        <v>32</v>
      </c>
      <c r="B541" s="7" t="s">
        <v>2</v>
      </c>
      <c r="C541" s="6" t="s">
        <v>631</v>
      </c>
      <c r="D541" s="5" t="str">
        <f>VLOOKUP(C541,'[1]Colleges and ZIP'!$A$2:$E$956,5,FALSE)</f>
        <v>Houston-Sugar Land-Baytown, TX MSA</v>
      </c>
      <c r="E541" s="3">
        <v>438280</v>
      </c>
      <c r="F541" s="3">
        <v>449301</v>
      </c>
      <c r="G541" s="3">
        <v>449031</v>
      </c>
      <c r="H541" s="3">
        <v>447874</v>
      </c>
      <c r="I541" s="3">
        <v>466061</v>
      </c>
      <c r="J541" s="3">
        <v>474700</v>
      </c>
      <c r="K541" s="3">
        <v>508799</v>
      </c>
      <c r="L541" s="3">
        <v>496314</v>
      </c>
      <c r="M541" s="3">
        <v>520220</v>
      </c>
      <c r="N541" s="3">
        <v>572527</v>
      </c>
    </row>
    <row r="542" spans="1:14" x14ac:dyDescent="0.25">
      <c r="A542" s="6" t="s">
        <v>32</v>
      </c>
      <c r="B542" s="7" t="s">
        <v>5</v>
      </c>
      <c r="C542" s="6" t="s">
        <v>620</v>
      </c>
      <c r="D542" s="5" t="str">
        <f>VLOOKUP(C542,'[1]Colleges and ZIP'!$A$2:$E$956,5,FALSE)</f>
        <v>Dallas-Fort Worth-Arlington, TX MSA</v>
      </c>
      <c r="E542" s="3">
        <v>341090</v>
      </c>
      <c r="F542" s="3">
        <v>390349</v>
      </c>
      <c r="G542" s="3">
        <v>402087</v>
      </c>
      <c r="H542" s="3">
        <v>419220</v>
      </c>
      <c r="I542" s="3">
        <v>431883</v>
      </c>
      <c r="J542" s="3">
        <v>435085</v>
      </c>
      <c r="K542" s="3">
        <v>440620</v>
      </c>
      <c r="L542" s="3">
        <v>434627</v>
      </c>
      <c r="M542" s="3">
        <v>438824</v>
      </c>
      <c r="N542" s="3">
        <v>442666</v>
      </c>
    </row>
    <row r="543" spans="1:14" x14ac:dyDescent="0.25">
      <c r="A543" s="6" t="s">
        <v>32</v>
      </c>
      <c r="B543" s="7" t="s">
        <v>5</v>
      </c>
      <c r="C543" s="6" t="s">
        <v>607</v>
      </c>
      <c r="D543" s="5" t="str">
        <f>VLOOKUP(C543,'[1]Colleges and ZIP'!$A$2:$E$956,5,FALSE)</f>
        <v>Austin-Round Rock, TX MSA</v>
      </c>
      <c r="E543" s="3">
        <v>502786</v>
      </c>
      <c r="F543" s="3">
        <v>553051</v>
      </c>
      <c r="G543" s="3">
        <v>566166</v>
      </c>
      <c r="H543" s="3">
        <v>589502</v>
      </c>
      <c r="I543" s="3">
        <v>632171</v>
      </c>
      <c r="J543" s="3">
        <v>621538</v>
      </c>
      <c r="K543" s="3">
        <v>634132</v>
      </c>
      <c r="L543" s="3">
        <v>585251</v>
      </c>
      <c r="M543" s="3">
        <v>604376</v>
      </c>
      <c r="N543" s="3">
        <v>621692</v>
      </c>
    </row>
    <row r="544" spans="1:14" x14ac:dyDescent="0.25">
      <c r="A544" s="6" t="s">
        <v>32</v>
      </c>
      <c r="B544" s="7" t="s">
        <v>5</v>
      </c>
      <c r="C544" s="6" t="s">
        <v>605</v>
      </c>
      <c r="D544" s="5" t="str">
        <f>VLOOKUP(C544,'[1]Colleges and ZIP'!$A$2:$E$956,5,FALSE)</f>
        <v>Houston-Sugar Land-Baytown, TX MSA</v>
      </c>
      <c r="E544" s="3">
        <v>191724</v>
      </c>
      <c r="F544" s="3">
        <v>197252</v>
      </c>
      <c r="G544" s="3">
        <v>217623</v>
      </c>
      <c r="H544" s="3">
        <v>240772</v>
      </c>
      <c r="I544" s="3">
        <v>261172</v>
      </c>
      <c r="J544" s="3">
        <v>236250</v>
      </c>
      <c r="K544" s="3">
        <v>233256</v>
      </c>
      <c r="L544" s="3">
        <v>233737</v>
      </c>
      <c r="M544" s="3">
        <v>234299</v>
      </c>
      <c r="N544" s="3">
        <v>237016</v>
      </c>
    </row>
    <row r="545" spans="1:14" x14ac:dyDescent="0.25">
      <c r="A545" s="6" t="s">
        <v>32</v>
      </c>
      <c r="B545" s="7" t="s">
        <v>5</v>
      </c>
      <c r="C545" s="6" t="s">
        <v>603</v>
      </c>
      <c r="D545" s="5" t="str">
        <f>VLOOKUP(C545,'[1]Colleges and ZIP'!$A$2:$E$956,5,FALSE)</f>
        <v>Lubbock, TX MSA</v>
      </c>
      <c r="E545" s="3">
        <v>59439</v>
      </c>
      <c r="F545" s="3">
        <v>60165</v>
      </c>
      <c r="G545" s="3">
        <v>92058</v>
      </c>
      <c r="H545" s="3">
        <v>133360</v>
      </c>
      <c r="I545" s="3">
        <v>149399</v>
      </c>
      <c r="J545" s="3">
        <v>138026</v>
      </c>
      <c r="K545" s="3">
        <v>142676</v>
      </c>
      <c r="L545" s="3">
        <v>159308</v>
      </c>
      <c r="M545" s="3">
        <v>163897</v>
      </c>
      <c r="N545" s="3">
        <v>172521</v>
      </c>
    </row>
    <row r="546" spans="1:14" x14ac:dyDescent="0.25">
      <c r="A546" s="6" t="s">
        <v>32</v>
      </c>
      <c r="B546" s="7" t="s">
        <v>2</v>
      </c>
      <c r="C546" s="6" t="s">
        <v>576</v>
      </c>
      <c r="D546" s="5" t="str">
        <f>VLOOKUP(C546,'[1]Colleges and ZIP'!$A$2:$E$956,5,FALSE)</f>
        <v>Houston-Sugar Land-Baytown, TX MSA</v>
      </c>
      <c r="E546" s="3">
        <v>72112</v>
      </c>
      <c r="F546" s="3">
        <v>74720</v>
      </c>
      <c r="G546" s="3">
        <v>79431</v>
      </c>
      <c r="H546" s="3">
        <v>97903</v>
      </c>
      <c r="I546" s="3">
        <v>110235</v>
      </c>
      <c r="J546" s="3">
        <v>117223</v>
      </c>
      <c r="K546" s="3">
        <v>131003</v>
      </c>
      <c r="L546" s="3">
        <v>138536</v>
      </c>
      <c r="M546" s="3">
        <v>144679</v>
      </c>
      <c r="N546" s="3">
        <v>154543</v>
      </c>
    </row>
    <row r="547" spans="1:14" x14ac:dyDescent="0.25">
      <c r="A547" s="6" t="s">
        <v>32</v>
      </c>
      <c r="B547" s="7" t="s">
        <v>5</v>
      </c>
      <c r="C547" s="6" t="s">
        <v>567</v>
      </c>
      <c r="D547" s="5" t="str">
        <f>VLOOKUP(C547,'[1]Colleges and ZIP'!$A$2:$E$956,5,FALSE)</f>
        <v>Dallas-Fort Worth-Arlington, TX MSA</v>
      </c>
      <c r="E547" s="3">
        <v>46477</v>
      </c>
      <c r="F547" s="3">
        <v>59300</v>
      </c>
      <c r="G547" s="3">
        <v>65804</v>
      </c>
      <c r="H547" s="3">
        <v>82044</v>
      </c>
      <c r="I547" s="3">
        <v>93230</v>
      </c>
      <c r="J547" s="3">
        <v>90700</v>
      </c>
      <c r="K547" s="3">
        <v>98842</v>
      </c>
      <c r="L547" s="3">
        <v>99727</v>
      </c>
      <c r="M547" s="3">
        <v>98551</v>
      </c>
      <c r="N547" s="3">
        <v>106205</v>
      </c>
    </row>
    <row r="548" spans="1:14" x14ac:dyDescent="0.25">
      <c r="A548" s="6" t="s">
        <v>32</v>
      </c>
      <c r="B548" s="7" t="s">
        <v>5</v>
      </c>
      <c r="C548" s="6" t="s">
        <v>561</v>
      </c>
      <c r="D548" s="5" t="str">
        <f>VLOOKUP(C548,'[1]Colleges and ZIP'!$A$2:$E$956,5,FALSE)</f>
        <v>Houston-Sugar Land-Baytown, TX MSA</v>
      </c>
      <c r="E548" s="3">
        <v>78381</v>
      </c>
      <c r="F548" s="3">
        <v>87691</v>
      </c>
      <c r="G548" s="3">
        <v>102917</v>
      </c>
      <c r="H548" s="3">
        <v>119811</v>
      </c>
      <c r="I548" s="3">
        <v>113709</v>
      </c>
      <c r="J548" s="3">
        <v>116288</v>
      </c>
      <c r="K548" s="3">
        <v>130844</v>
      </c>
      <c r="L548" s="3">
        <v>140597</v>
      </c>
      <c r="M548" s="3">
        <v>150628</v>
      </c>
      <c r="N548" s="3">
        <v>162049</v>
      </c>
    </row>
    <row r="549" spans="1:14" x14ac:dyDescent="0.25">
      <c r="A549" s="6" t="s">
        <v>32</v>
      </c>
      <c r="B549" s="7" t="s">
        <v>5</v>
      </c>
      <c r="C549" s="6" t="s">
        <v>552</v>
      </c>
      <c r="D549" s="5" t="str">
        <f>VLOOKUP(C549,'[1]Colleges and ZIP'!$A$2:$E$956,5,FALSE)</f>
        <v>San Antonio, TX MSA</v>
      </c>
      <c r="E549" s="3">
        <v>160282</v>
      </c>
      <c r="F549" s="3">
        <v>201323</v>
      </c>
      <c r="G549" s="3">
        <v>221535</v>
      </c>
      <c r="H549" s="3">
        <v>207115</v>
      </c>
      <c r="I549" s="3">
        <v>198655</v>
      </c>
      <c r="J549" s="3">
        <v>184298</v>
      </c>
      <c r="K549" s="3">
        <v>175983</v>
      </c>
      <c r="L549" s="3">
        <v>172716</v>
      </c>
      <c r="M549" s="3">
        <v>170277</v>
      </c>
      <c r="N549" s="3">
        <v>194885</v>
      </c>
    </row>
    <row r="550" spans="1:14" x14ac:dyDescent="0.25">
      <c r="A550" s="6" t="s">
        <v>32</v>
      </c>
      <c r="B550" s="7" t="s">
        <v>5</v>
      </c>
      <c r="C550" s="6" t="s">
        <v>550</v>
      </c>
      <c r="D550" s="5" t="str">
        <f>VLOOKUP(C550,'[1]Colleges and ZIP'!$A$2:$E$956,5,FALSE)</f>
        <v>El Paso, TX MSA</v>
      </c>
      <c r="E550" s="3">
        <v>47410</v>
      </c>
      <c r="F550" s="3">
        <v>50603</v>
      </c>
      <c r="G550" s="3">
        <v>59983</v>
      </c>
      <c r="H550" s="3">
        <v>68870</v>
      </c>
      <c r="I550" s="3">
        <v>74069</v>
      </c>
      <c r="J550" s="3">
        <v>79649</v>
      </c>
      <c r="K550" s="3">
        <v>83249</v>
      </c>
      <c r="L550" s="3">
        <v>79537</v>
      </c>
      <c r="M550" s="3">
        <v>89418</v>
      </c>
      <c r="N550" s="3">
        <v>91330</v>
      </c>
    </row>
    <row r="551" spans="1:14" x14ac:dyDescent="0.25">
      <c r="A551" s="6" t="s">
        <v>32</v>
      </c>
      <c r="B551" s="7" t="s">
        <v>5</v>
      </c>
      <c r="C551" s="6" t="s">
        <v>543</v>
      </c>
      <c r="D551" s="5" t="str">
        <f>VLOOKUP(C551,'[1]Colleges and ZIP'!$A$2:$E$956,5,FALSE)</f>
        <v>Houston-Sugar Land-Baytown, TX MSA</v>
      </c>
      <c r="E551" s="3">
        <v>183492</v>
      </c>
      <c r="F551" s="3">
        <v>180026</v>
      </c>
      <c r="G551" s="3">
        <v>184845</v>
      </c>
      <c r="H551" s="3">
        <v>188399</v>
      </c>
      <c r="I551" s="3">
        <v>193555</v>
      </c>
      <c r="J551" s="3">
        <v>180888</v>
      </c>
      <c r="K551" s="3">
        <v>180198</v>
      </c>
      <c r="L551" s="3">
        <v>178014</v>
      </c>
      <c r="M551" s="3">
        <v>173506</v>
      </c>
      <c r="N551" s="3">
        <v>179541</v>
      </c>
    </row>
    <row r="552" spans="1:14" x14ac:dyDescent="0.25">
      <c r="A552" s="6" t="s">
        <v>32</v>
      </c>
      <c r="B552" s="7" t="s">
        <v>5</v>
      </c>
      <c r="C552" s="6" t="s">
        <v>528</v>
      </c>
      <c r="D552" s="5" t="str">
        <f>VLOOKUP(C552,'[1]Colleges and ZIP'!$A$2:$E$956,5,FALSE)</f>
        <v>Dallas-Fort Worth-Arlington, TX MSA</v>
      </c>
      <c r="E552" s="3">
        <v>33324</v>
      </c>
      <c r="F552" s="3">
        <v>48475</v>
      </c>
      <c r="G552" s="3">
        <v>55005</v>
      </c>
      <c r="H552" s="3">
        <v>71414</v>
      </c>
      <c r="I552" s="3">
        <v>72483</v>
      </c>
      <c r="J552" s="3">
        <v>78556</v>
      </c>
      <c r="K552" s="3">
        <v>86735</v>
      </c>
      <c r="L552" s="3">
        <v>89175</v>
      </c>
      <c r="M552" s="3">
        <v>77798</v>
      </c>
      <c r="N552" s="3">
        <v>87386</v>
      </c>
    </row>
    <row r="553" spans="1:14" x14ac:dyDescent="0.25">
      <c r="A553" s="6" t="s">
        <v>32</v>
      </c>
      <c r="B553" s="7" t="s">
        <v>5</v>
      </c>
      <c r="C553" s="6" t="s">
        <v>515</v>
      </c>
      <c r="D553" s="5" t="str">
        <f>VLOOKUP(C553,'[1]Colleges and ZIP'!$A$2:$E$956,5,FALSE)</f>
        <v>Brownsville-Harlingen, TX MSA</v>
      </c>
      <c r="E553" s="4" t="s">
        <v>457</v>
      </c>
      <c r="F553" s="4" t="s">
        <v>457</v>
      </c>
      <c r="G553" s="4" t="s">
        <v>457</v>
      </c>
      <c r="H553" s="4" t="s">
        <v>457</v>
      </c>
      <c r="I553" s="4" t="s">
        <v>457</v>
      </c>
      <c r="J553" s="4" t="s">
        <v>457</v>
      </c>
      <c r="K553" s="4" t="s">
        <v>457</v>
      </c>
      <c r="L553" s="4" t="s">
        <v>457</v>
      </c>
      <c r="M553" s="4" t="s">
        <v>457</v>
      </c>
      <c r="N553" s="3">
        <v>31007</v>
      </c>
    </row>
    <row r="554" spans="1:14" x14ac:dyDescent="0.25">
      <c r="A554" s="6" t="s">
        <v>32</v>
      </c>
      <c r="B554" s="7" t="s">
        <v>5</v>
      </c>
      <c r="C554" s="6" t="s">
        <v>505</v>
      </c>
      <c r="D554" s="5" t="str">
        <f>VLOOKUP(C554,'[1]Colleges and ZIP'!$A$2:$E$956,5,FALSE)</f>
        <v>Austin-Round Rock, TX MSA</v>
      </c>
      <c r="E554" s="3">
        <v>10320</v>
      </c>
      <c r="F554" s="3">
        <v>19309</v>
      </c>
      <c r="G554" s="3">
        <v>24497</v>
      </c>
      <c r="H554" s="3">
        <v>30560</v>
      </c>
      <c r="I554" s="3">
        <v>33487</v>
      </c>
      <c r="J554" s="3">
        <v>36664</v>
      </c>
      <c r="K554" s="3">
        <v>37053</v>
      </c>
      <c r="L554" s="3">
        <v>39265</v>
      </c>
      <c r="M554" s="3">
        <v>47694</v>
      </c>
      <c r="N554" s="3">
        <v>54298</v>
      </c>
    </row>
    <row r="555" spans="1:14" x14ac:dyDescent="0.25">
      <c r="A555" s="6" t="s">
        <v>32</v>
      </c>
      <c r="B555" s="7" t="s">
        <v>5</v>
      </c>
      <c r="C555" s="6" t="s">
        <v>482</v>
      </c>
      <c r="D555" s="5" t="str">
        <f>VLOOKUP(C555,'[1]Colleges and ZIP'!$A$2:$E$956,5,FALSE)</f>
        <v>Lubbock, TX MSA</v>
      </c>
      <c r="E555" s="3">
        <v>21006</v>
      </c>
      <c r="F555" s="3">
        <v>24716</v>
      </c>
      <c r="G555" s="3">
        <v>37363</v>
      </c>
      <c r="H555" s="3">
        <v>51282</v>
      </c>
      <c r="I555" s="3">
        <v>58774</v>
      </c>
      <c r="J555" s="3">
        <v>61219</v>
      </c>
      <c r="K555" s="3">
        <v>61412</v>
      </c>
      <c r="L555" s="3">
        <v>38015</v>
      </c>
      <c r="M555" s="3">
        <v>40438</v>
      </c>
      <c r="N555" s="3">
        <v>40235</v>
      </c>
    </row>
    <row r="556" spans="1:14" x14ac:dyDescent="0.25">
      <c r="A556" s="6" t="s">
        <v>32</v>
      </c>
      <c r="B556" s="7" t="s">
        <v>5</v>
      </c>
      <c r="C556" s="6" t="s">
        <v>481</v>
      </c>
      <c r="D556" s="5" t="str">
        <f>VLOOKUP(C556,'[1]Colleges and ZIP'!$A$2:$E$956,5,FALSE)</f>
        <v>San Antonio, TX MSA</v>
      </c>
      <c r="E556" s="3">
        <v>32321</v>
      </c>
      <c r="F556" s="3">
        <v>34601</v>
      </c>
      <c r="G556" s="3">
        <v>46521</v>
      </c>
      <c r="H556" s="3">
        <v>56279</v>
      </c>
      <c r="I556" s="3">
        <v>58667</v>
      </c>
      <c r="J556" s="3">
        <v>57233</v>
      </c>
      <c r="K556" s="3">
        <v>53626</v>
      </c>
      <c r="L556" s="3">
        <v>47061</v>
      </c>
      <c r="M556" s="3">
        <v>54949</v>
      </c>
      <c r="N556" s="3">
        <v>59831</v>
      </c>
    </row>
    <row r="557" spans="1:14" x14ac:dyDescent="0.25">
      <c r="A557" s="12" t="s">
        <v>32</v>
      </c>
      <c r="B557" s="11" t="s">
        <v>5</v>
      </c>
      <c r="C557" s="12" t="s">
        <v>463</v>
      </c>
      <c r="D557" s="10" t="str">
        <f>VLOOKUP(C557,'[1]Colleges and ZIP'!$A$2:$E$956,5,FALSE)</f>
        <v>TX NONMETROPOLITAN AREA</v>
      </c>
      <c r="E557" s="8">
        <v>14381</v>
      </c>
      <c r="F557" s="8">
        <v>14495</v>
      </c>
      <c r="G557" s="8">
        <v>16217</v>
      </c>
      <c r="H557" s="8">
        <v>17378</v>
      </c>
      <c r="I557" s="8">
        <v>17114</v>
      </c>
      <c r="J557" s="8">
        <v>17419</v>
      </c>
      <c r="K557" s="8">
        <v>18653</v>
      </c>
      <c r="L557" s="8">
        <v>21819</v>
      </c>
      <c r="M557" s="8">
        <v>20894</v>
      </c>
      <c r="N557" s="8">
        <v>21309</v>
      </c>
    </row>
    <row r="558" spans="1:14" x14ac:dyDescent="0.25">
      <c r="A558" s="6" t="s">
        <v>32</v>
      </c>
      <c r="B558" s="7" t="s">
        <v>5</v>
      </c>
      <c r="C558" s="6" t="s">
        <v>452</v>
      </c>
      <c r="D558" s="5" t="str">
        <f>VLOOKUP(C558,'[1]Colleges and ZIP'!$A$2:$E$956,5,FALSE)</f>
        <v>Dallas-Fort Worth-Arlington, TX MSA</v>
      </c>
      <c r="E558" s="3">
        <v>15981</v>
      </c>
      <c r="F558" s="3">
        <v>18066</v>
      </c>
      <c r="G558" s="3">
        <v>24120</v>
      </c>
      <c r="H558" s="3">
        <v>31496</v>
      </c>
      <c r="I558" s="3">
        <v>42475</v>
      </c>
      <c r="J558" s="3">
        <v>46943</v>
      </c>
      <c r="K558" s="3">
        <v>49518</v>
      </c>
      <c r="L558" s="3">
        <v>44180</v>
      </c>
      <c r="M558" s="3">
        <v>43628</v>
      </c>
      <c r="N558" s="3">
        <v>37106</v>
      </c>
    </row>
    <row r="559" spans="1:14" x14ac:dyDescent="0.25">
      <c r="A559" s="6" t="s">
        <v>32</v>
      </c>
      <c r="B559" s="7" t="s">
        <v>5</v>
      </c>
      <c r="C559" s="6" t="s">
        <v>444</v>
      </c>
      <c r="D559" s="5" t="str">
        <f>VLOOKUP(C559,'[1]Colleges and ZIP'!$A$2:$E$956,5,FALSE)</f>
        <v>Corpus Christi, TX MSA</v>
      </c>
      <c r="E559" s="3">
        <v>13178</v>
      </c>
      <c r="F559" s="3">
        <v>12289</v>
      </c>
      <c r="G559" s="3">
        <v>13858</v>
      </c>
      <c r="H559" s="3">
        <v>17266</v>
      </c>
      <c r="I559" s="3">
        <v>17509</v>
      </c>
      <c r="J559" s="3">
        <v>15776</v>
      </c>
      <c r="K559" s="3">
        <v>17418</v>
      </c>
      <c r="L559" s="3">
        <v>21321</v>
      </c>
      <c r="M559" s="3">
        <v>24507</v>
      </c>
      <c r="N559" s="3">
        <v>24786</v>
      </c>
    </row>
    <row r="560" spans="1:14" x14ac:dyDescent="0.25">
      <c r="A560" s="6" t="s">
        <v>32</v>
      </c>
      <c r="B560" s="7" t="s">
        <v>2</v>
      </c>
      <c r="C560" s="6" t="s">
        <v>441</v>
      </c>
      <c r="D560" s="5" t="str">
        <f>VLOOKUP(C560,'[1]Colleges and ZIP'!$A$2:$E$956,5,FALSE)</f>
        <v>Waco, TX MSA</v>
      </c>
      <c r="E560" s="3">
        <v>10794</v>
      </c>
      <c r="F560" s="3">
        <v>12655</v>
      </c>
      <c r="G560" s="3">
        <v>14035</v>
      </c>
      <c r="H560" s="3">
        <v>10925</v>
      </c>
      <c r="I560" s="3">
        <v>12343</v>
      </c>
      <c r="J560" s="3">
        <v>10161</v>
      </c>
      <c r="K560" s="3">
        <v>13616</v>
      </c>
      <c r="L560" s="3">
        <v>20729</v>
      </c>
      <c r="M560" s="3">
        <v>24642</v>
      </c>
      <c r="N560" s="3">
        <v>26767</v>
      </c>
    </row>
    <row r="561" spans="1:14" x14ac:dyDescent="0.25">
      <c r="A561" s="6" t="s">
        <v>32</v>
      </c>
      <c r="B561" s="7" t="s">
        <v>2</v>
      </c>
      <c r="C561" s="6" t="s">
        <v>435</v>
      </c>
      <c r="D561" s="5" t="str">
        <f>VLOOKUP(C561,'[1]Colleges and ZIP'!$A$2:$E$956,5,FALSE)</f>
        <v>Dallas-Fort Worth-Arlington, TX MSA</v>
      </c>
      <c r="E561" s="3">
        <v>16985</v>
      </c>
      <c r="F561" s="3">
        <v>22902</v>
      </c>
      <c r="G561" s="3">
        <v>16741</v>
      </c>
      <c r="H561" s="3">
        <v>18742</v>
      </c>
      <c r="I561" s="3">
        <v>24453</v>
      </c>
      <c r="J561" s="3">
        <v>24397</v>
      </c>
      <c r="K561" s="3">
        <v>22544</v>
      </c>
      <c r="L561" s="3">
        <v>32401</v>
      </c>
      <c r="M561" s="3">
        <v>29282</v>
      </c>
      <c r="N561" s="3">
        <v>31819</v>
      </c>
    </row>
    <row r="562" spans="1:14" x14ac:dyDescent="0.25">
      <c r="A562" s="6" t="s">
        <v>32</v>
      </c>
      <c r="B562" s="7" t="s">
        <v>5</v>
      </c>
      <c r="C562" s="6" t="s">
        <v>429</v>
      </c>
      <c r="D562" s="5" t="str">
        <f>VLOOKUP(C562,'[1]Colleges and ZIP'!$A$2:$E$956,5,FALSE)</f>
        <v>Dallas-Fort Worth-Arlington, TX MSA</v>
      </c>
      <c r="E562" s="3">
        <v>28187</v>
      </c>
      <c r="F562" s="3">
        <v>28179</v>
      </c>
      <c r="G562" s="3">
        <v>29582</v>
      </c>
      <c r="H562" s="3">
        <v>38862</v>
      </c>
      <c r="I562" s="3">
        <v>45943</v>
      </c>
      <c r="J562" s="3">
        <v>46865</v>
      </c>
      <c r="K562" s="3">
        <v>44904</v>
      </c>
      <c r="L562" s="3">
        <v>47002</v>
      </c>
      <c r="M562" s="3">
        <v>46335</v>
      </c>
      <c r="N562" s="3">
        <v>50567</v>
      </c>
    </row>
    <row r="563" spans="1:14" x14ac:dyDescent="0.25">
      <c r="A563" s="6" t="s">
        <v>32</v>
      </c>
      <c r="B563" s="7" t="s">
        <v>5</v>
      </c>
      <c r="C563" s="6" t="s">
        <v>412</v>
      </c>
      <c r="D563" s="5" t="str">
        <f>VLOOKUP(C563,'[1]Colleges and ZIP'!$A$2:$E$956,5,FALSE)</f>
        <v>Houston-Sugar Land-Baytown, TX MSA</v>
      </c>
      <c r="E563" s="3">
        <v>12036</v>
      </c>
      <c r="F563" s="3">
        <v>10800</v>
      </c>
      <c r="G563" s="3">
        <v>11556</v>
      </c>
      <c r="H563" s="3">
        <v>12565</v>
      </c>
      <c r="I563" s="3">
        <v>15243</v>
      </c>
      <c r="J563" s="3">
        <v>14552</v>
      </c>
      <c r="K563" s="3">
        <v>13198</v>
      </c>
      <c r="L563" s="3">
        <v>12292</v>
      </c>
      <c r="M563" s="3">
        <v>13123</v>
      </c>
      <c r="N563" s="3">
        <v>12616</v>
      </c>
    </row>
    <row r="564" spans="1:14" x14ac:dyDescent="0.25">
      <c r="A564" s="6" t="s">
        <v>32</v>
      </c>
      <c r="B564" s="7" t="s">
        <v>2</v>
      </c>
      <c r="C564" s="6" t="s">
        <v>340</v>
      </c>
      <c r="D564" s="5" t="str">
        <f>VLOOKUP(C564,'[1]Colleges and ZIP'!$A$2:$E$956,5,FALSE)</f>
        <v>Dallas-Fort Worth-Arlington, TX MSA</v>
      </c>
      <c r="E564" s="3">
        <v>5536</v>
      </c>
      <c r="F564" s="3">
        <v>5007</v>
      </c>
      <c r="G564" s="3">
        <v>6213</v>
      </c>
      <c r="H564" s="3">
        <v>5306</v>
      </c>
      <c r="I564" s="3">
        <v>5595</v>
      </c>
      <c r="J564" s="3">
        <v>7775</v>
      </c>
      <c r="K564" s="3">
        <v>8574</v>
      </c>
      <c r="L564" s="3">
        <v>7872</v>
      </c>
      <c r="M564" s="3">
        <v>8007</v>
      </c>
      <c r="N564" s="3">
        <v>6589</v>
      </c>
    </row>
    <row r="565" spans="1:14" x14ac:dyDescent="0.25">
      <c r="A565" s="12" t="s">
        <v>32</v>
      </c>
      <c r="B565" s="11" t="s">
        <v>5</v>
      </c>
      <c r="C565" s="12" t="s">
        <v>337</v>
      </c>
      <c r="D565" s="10" t="str">
        <f>VLOOKUP(C565,'[1]Colleges and ZIP'!$A$2:$E$956,5,FALSE)</f>
        <v>TX NONMETROPOLITAN AREA</v>
      </c>
      <c r="E565" s="8">
        <v>7316</v>
      </c>
      <c r="F565" s="8">
        <v>7867</v>
      </c>
      <c r="G565" s="8">
        <v>8345</v>
      </c>
      <c r="H565" s="8">
        <v>9127</v>
      </c>
      <c r="I565" s="8">
        <v>6046</v>
      </c>
      <c r="J565" s="8">
        <v>5495</v>
      </c>
      <c r="K565" s="8">
        <v>4612</v>
      </c>
      <c r="L565" s="8">
        <v>4298</v>
      </c>
      <c r="M565" s="8">
        <v>5170</v>
      </c>
      <c r="N565" s="8">
        <v>4749</v>
      </c>
    </row>
    <row r="566" spans="1:14" x14ac:dyDescent="0.25">
      <c r="A566" s="6" t="s">
        <v>32</v>
      </c>
      <c r="B566" s="7" t="s">
        <v>5</v>
      </c>
      <c r="C566" s="6" t="s">
        <v>304</v>
      </c>
      <c r="D566" s="5" t="str">
        <f>VLOOKUP(C566,'[1]Colleges and ZIP'!$A$2:$E$956,5,FALSE)</f>
        <v>El Paso, TX MSA</v>
      </c>
      <c r="E566" s="4" t="s">
        <v>0</v>
      </c>
      <c r="F566" s="4" t="s">
        <v>0</v>
      </c>
      <c r="G566" s="4" t="s">
        <v>0</v>
      </c>
      <c r="H566" s="4" t="s">
        <v>0</v>
      </c>
      <c r="I566" s="4" t="s">
        <v>0</v>
      </c>
      <c r="J566" s="4" t="s">
        <v>0</v>
      </c>
      <c r="K566" s="4" t="s">
        <v>0</v>
      </c>
      <c r="L566" s="3">
        <v>23282</v>
      </c>
      <c r="M566" s="3">
        <v>18889</v>
      </c>
      <c r="N566" s="3">
        <v>17391</v>
      </c>
    </row>
    <row r="567" spans="1:14" x14ac:dyDescent="0.25">
      <c r="A567" s="12" t="s">
        <v>32</v>
      </c>
      <c r="B567" s="11" t="s">
        <v>5</v>
      </c>
      <c r="C567" s="12" t="s">
        <v>299</v>
      </c>
      <c r="D567" s="10" t="str">
        <f>VLOOKUP(C567,'[1]Colleges and ZIP'!$A$2:$E$956,5,FALSE)</f>
        <v>TX NONMETROPOLITAN AREA</v>
      </c>
      <c r="E567" s="8">
        <v>2812</v>
      </c>
      <c r="F567" s="8">
        <v>4553</v>
      </c>
      <c r="G567" s="8">
        <v>8617</v>
      </c>
      <c r="H567" s="8">
        <v>7555</v>
      </c>
      <c r="I567" s="8">
        <v>5816</v>
      </c>
      <c r="J567" s="8">
        <v>4349</v>
      </c>
      <c r="K567" s="8">
        <v>4608</v>
      </c>
      <c r="L567" s="8">
        <v>3996</v>
      </c>
      <c r="M567" s="8">
        <v>3086</v>
      </c>
      <c r="N567" s="8">
        <v>3266</v>
      </c>
    </row>
    <row r="568" spans="1:14" x14ac:dyDescent="0.25">
      <c r="A568" s="6" t="s">
        <v>32</v>
      </c>
      <c r="B568" s="7" t="s">
        <v>5</v>
      </c>
      <c r="C568" s="6" t="s">
        <v>295</v>
      </c>
      <c r="D568" s="5" t="str">
        <f>VLOOKUP(C568,'[1]Colleges and ZIP'!$A$2:$E$956,5,FALSE)</f>
        <v>Dallas-Fort Worth-Arlington, TX MSA</v>
      </c>
      <c r="E568" s="3">
        <v>1879</v>
      </c>
      <c r="F568" s="3">
        <v>1796</v>
      </c>
      <c r="G568" s="3">
        <v>2613</v>
      </c>
      <c r="H568" s="3">
        <v>2679</v>
      </c>
      <c r="I568" s="3">
        <v>2242</v>
      </c>
      <c r="J568" s="3">
        <v>2279</v>
      </c>
      <c r="K568" s="3">
        <v>2541</v>
      </c>
      <c r="L568" s="3">
        <v>2833</v>
      </c>
      <c r="M568" s="3">
        <v>3755</v>
      </c>
      <c r="N568" s="3">
        <v>2943</v>
      </c>
    </row>
    <row r="569" spans="1:14" x14ac:dyDescent="0.25">
      <c r="A569" s="12" t="s">
        <v>32</v>
      </c>
      <c r="B569" s="11" t="s">
        <v>5</v>
      </c>
      <c r="C569" s="12" t="s">
        <v>292</v>
      </c>
      <c r="D569" s="10" t="str">
        <f>VLOOKUP(C569,'[1]Colleges and ZIP'!$A$2:$E$956,5,FALSE)</f>
        <v>TX NONMETROPOLITAN AREA</v>
      </c>
      <c r="E569" s="8">
        <v>9232</v>
      </c>
      <c r="F569" s="8">
        <v>9476</v>
      </c>
      <c r="G569" s="8">
        <v>11835</v>
      </c>
      <c r="H569" s="8">
        <v>10763</v>
      </c>
      <c r="I569" s="8">
        <v>10426</v>
      </c>
      <c r="J569" s="8">
        <v>9393</v>
      </c>
      <c r="K569" s="8">
        <v>9722</v>
      </c>
      <c r="L569" s="8">
        <v>10996</v>
      </c>
      <c r="M569" s="8">
        <v>9825</v>
      </c>
      <c r="N569" s="8">
        <v>9404</v>
      </c>
    </row>
    <row r="570" spans="1:14" x14ac:dyDescent="0.25">
      <c r="A570" s="6" t="s">
        <v>32</v>
      </c>
      <c r="B570" s="7" t="s">
        <v>5</v>
      </c>
      <c r="C570" s="6" t="s">
        <v>259</v>
      </c>
      <c r="D570" s="5" t="str">
        <f>VLOOKUP(C570,'[1]Colleges and ZIP'!$A$2:$E$956,5,FALSE)</f>
        <v>Dallas-Fort Worth-Arlington, TX MSA</v>
      </c>
      <c r="E570" s="3">
        <v>2132</v>
      </c>
      <c r="F570" s="3">
        <v>2322</v>
      </c>
      <c r="G570" s="3">
        <v>2351</v>
      </c>
      <c r="H570" s="3">
        <v>2271</v>
      </c>
      <c r="I570" s="3">
        <v>2919</v>
      </c>
      <c r="J570" s="3">
        <v>4129</v>
      </c>
      <c r="K570" s="3">
        <v>2704</v>
      </c>
      <c r="L570" s="3">
        <v>2650</v>
      </c>
      <c r="M570" s="3">
        <v>2310</v>
      </c>
      <c r="N570" s="3">
        <v>3014</v>
      </c>
    </row>
    <row r="571" spans="1:14" x14ac:dyDescent="0.25">
      <c r="A571" s="6" t="s">
        <v>32</v>
      </c>
      <c r="B571" s="7" t="s">
        <v>5</v>
      </c>
      <c r="C571" s="6" t="s">
        <v>245</v>
      </c>
      <c r="D571" s="5" t="str">
        <f>VLOOKUP(C571,'[1]Colleges and ZIP'!$A$2:$E$956,5,FALSE)</f>
        <v>Tyler, TX MSA</v>
      </c>
      <c r="E571" s="3">
        <v>1444</v>
      </c>
      <c r="F571" s="3">
        <v>3426</v>
      </c>
      <c r="G571" s="3">
        <v>3297</v>
      </c>
      <c r="H571" s="3">
        <v>5679</v>
      </c>
      <c r="I571" s="3">
        <v>2766</v>
      </c>
      <c r="J571" s="3">
        <v>8520</v>
      </c>
      <c r="K571" s="3">
        <v>5317</v>
      </c>
      <c r="L571" s="3">
        <v>6894</v>
      </c>
      <c r="M571" s="3">
        <v>4610</v>
      </c>
      <c r="N571" s="3">
        <v>2844</v>
      </c>
    </row>
    <row r="572" spans="1:14" x14ac:dyDescent="0.25">
      <c r="A572" s="6" t="s">
        <v>32</v>
      </c>
      <c r="B572" s="7" t="s">
        <v>5</v>
      </c>
      <c r="C572" s="6" t="s">
        <v>244</v>
      </c>
      <c r="D572" s="5" t="str">
        <f>VLOOKUP(C572,'[1]Colleges and ZIP'!$A$2:$E$956,5,FALSE)</f>
        <v>Amarillo, TX MSA</v>
      </c>
      <c r="E572" s="3">
        <v>5502</v>
      </c>
      <c r="F572" s="3">
        <v>6332</v>
      </c>
      <c r="G572" s="3">
        <v>6526</v>
      </c>
      <c r="H572" s="3">
        <v>7346</v>
      </c>
      <c r="I572" s="3">
        <v>5847</v>
      </c>
      <c r="J572" s="3">
        <v>6937</v>
      </c>
      <c r="K572" s="3">
        <v>5510</v>
      </c>
      <c r="L572" s="3">
        <v>5407</v>
      </c>
      <c r="M572" s="3">
        <v>4513</v>
      </c>
      <c r="N572" s="3">
        <v>4048</v>
      </c>
    </row>
    <row r="573" spans="1:14" x14ac:dyDescent="0.25">
      <c r="A573" s="6" t="s">
        <v>32</v>
      </c>
      <c r="B573" s="7" t="s">
        <v>5</v>
      </c>
      <c r="C573" s="6" t="s">
        <v>237</v>
      </c>
      <c r="D573" s="5" t="str">
        <f>VLOOKUP(C573,'[1]Colleges and ZIP'!$A$2:$E$956,5,FALSE)</f>
        <v>Beaumont-Port Arthur, TX MSA</v>
      </c>
      <c r="E573" s="3">
        <v>4243</v>
      </c>
      <c r="F573" s="3">
        <v>4928</v>
      </c>
      <c r="G573" s="3">
        <v>5376</v>
      </c>
      <c r="H573" s="3">
        <v>5829</v>
      </c>
      <c r="I573" s="3">
        <v>4762</v>
      </c>
      <c r="J573" s="3">
        <v>3589</v>
      </c>
      <c r="K573" s="3">
        <v>2605</v>
      </c>
      <c r="L573" s="3">
        <v>2447</v>
      </c>
      <c r="M573" s="3">
        <v>2824</v>
      </c>
      <c r="N573" s="3">
        <v>2783</v>
      </c>
    </row>
    <row r="574" spans="1:14" x14ac:dyDescent="0.25">
      <c r="A574" s="6" t="s">
        <v>32</v>
      </c>
      <c r="B574" s="7" t="s">
        <v>5</v>
      </c>
      <c r="C574" s="6" t="s">
        <v>231</v>
      </c>
      <c r="D574" s="5" t="str">
        <f>VLOOKUP(C574,'[1]Colleges and ZIP'!$A$2:$E$956,5,FALSE)</f>
        <v>Houston-Sugar Land-Baytown, TX MSA</v>
      </c>
      <c r="E574" s="3">
        <v>1249</v>
      </c>
      <c r="F574" s="3">
        <v>1023</v>
      </c>
      <c r="G574" s="3">
        <v>1244</v>
      </c>
      <c r="H574" s="3">
        <v>1279</v>
      </c>
      <c r="I574" s="3">
        <v>1746</v>
      </c>
      <c r="J574" s="3">
        <v>1769</v>
      </c>
      <c r="K574" s="3">
        <v>1542</v>
      </c>
      <c r="L574" s="3">
        <v>1716</v>
      </c>
      <c r="M574" s="3">
        <v>1535</v>
      </c>
      <c r="N574" s="3">
        <v>1578</v>
      </c>
    </row>
    <row r="575" spans="1:14" x14ac:dyDescent="0.25">
      <c r="A575" s="6" t="s">
        <v>32</v>
      </c>
      <c r="B575" s="7" t="s">
        <v>5</v>
      </c>
      <c r="C575" s="6" t="s">
        <v>210</v>
      </c>
      <c r="D575" s="5" t="str">
        <f>VLOOKUP(C575,'[1]Colleges and ZIP'!$A$2:$E$956,5,FALSE)</f>
        <v>Tyler, TX MSA</v>
      </c>
      <c r="E575" s="4" t="s">
        <v>0</v>
      </c>
      <c r="F575" s="4" t="s">
        <v>0</v>
      </c>
      <c r="G575" s="4" t="s">
        <v>0</v>
      </c>
      <c r="H575" s="4" t="s">
        <v>0</v>
      </c>
      <c r="I575" s="4" t="s">
        <v>0</v>
      </c>
      <c r="J575" s="4" t="s">
        <v>0</v>
      </c>
      <c r="K575" s="4" t="s">
        <v>0</v>
      </c>
      <c r="L575" s="4" t="s">
        <v>0</v>
      </c>
      <c r="M575" s="3">
        <v>12191</v>
      </c>
      <c r="N575" s="3">
        <v>11799</v>
      </c>
    </row>
    <row r="576" spans="1:14" x14ac:dyDescent="0.25">
      <c r="A576" s="6" t="s">
        <v>32</v>
      </c>
      <c r="B576" s="7" t="s">
        <v>2</v>
      </c>
      <c r="C576" s="6" t="s">
        <v>200</v>
      </c>
      <c r="D576" s="5" t="str">
        <f>VLOOKUP(C576,'[1]Colleges and ZIP'!$A$2:$E$956,5,FALSE)</f>
        <v>Austin-Round Rock, TX MSA</v>
      </c>
      <c r="E576" s="4" t="s">
        <v>0</v>
      </c>
      <c r="F576" s="4" t="s">
        <v>0</v>
      </c>
      <c r="G576" s="4" t="s">
        <v>0</v>
      </c>
      <c r="H576" s="4" t="s">
        <v>0</v>
      </c>
      <c r="I576" s="3">
        <v>7160</v>
      </c>
      <c r="J576" s="3">
        <v>5906</v>
      </c>
      <c r="K576" s="3">
        <v>8040</v>
      </c>
      <c r="L576" s="3">
        <v>3975</v>
      </c>
      <c r="M576" s="3">
        <v>9515</v>
      </c>
      <c r="N576" s="3">
        <v>9325</v>
      </c>
    </row>
    <row r="577" spans="1:14" x14ac:dyDescent="0.25">
      <c r="A577" s="6" t="s">
        <v>32</v>
      </c>
      <c r="B577" s="7" t="s">
        <v>5</v>
      </c>
      <c r="C577" s="6" t="s">
        <v>174</v>
      </c>
      <c r="D577" s="5" t="str">
        <f>VLOOKUP(C577,'[1]Colleges and ZIP'!$A$2:$E$956,5,FALSE)</f>
        <v>Houston-Sugar Land-Baytown, TX MSA</v>
      </c>
      <c r="E577" s="3">
        <v>175</v>
      </c>
      <c r="F577" s="3">
        <v>298</v>
      </c>
      <c r="G577" s="3">
        <v>528</v>
      </c>
      <c r="H577" s="3">
        <v>1013</v>
      </c>
      <c r="I577" s="3">
        <v>1351</v>
      </c>
      <c r="J577" s="3">
        <v>2267</v>
      </c>
      <c r="K577" s="3">
        <v>1444</v>
      </c>
      <c r="L577" s="3">
        <v>2414</v>
      </c>
      <c r="M577" s="3">
        <v>2459</v>
      </c>
      <c r="N577" s="3">
        <v>1784</v>
      </c>
    </row>
    <row r="578" spans="1:14" x14ac:dyDescent="0.25">
      <c r="A578" s="12" t="s">
        <v>32</v>
      </c>
      <c r="B578" s="11" t="s">
        <v>5</v>
      </c>
      <c r="C578" s="12" t="s">
        <v>170</v>
      </c>
      <c r="D578" s="10" t="str">
        <f>VLOOKUP(C578,'[1]Colleges and ZIP'!$A$2:$E$956,5,FALSE)</f>
        <v>TX NONMETROPOLITAN AREA</v>
      </c>
      <c r="E578" s="8">
        <v>3056</v>
      </c>
      <c r="F578" s="8">
        <v>2549</v>
      </c>
      <c r="G578" s="8">
        <v>2698</v>
      </c>
      <c r="H578" s="8">
        <v>3039</v>
      </c>
      <c r="I578" s="8">
        <v>3183</v>
      </c>
      <c r="J578" s="8">
        <v>2375</v>
      </c>
      <c r="K578" s="8">
        <v>2159</v>
      </c>
      <c r="L578" s="8">
        <v>2528</v>
      </c>
      <c r="M578" s="8">
        <v>2204</v>
      </c>
      <c r="N578" s="8">
        <v>2015</v>
      </c>
    </row>
    <row r="579" spans="1:14" x14ac:dyDescent="0.25">
      <c r="A579" s="6" t="s">
        <v>32</v>
      </c>
      <c r="B579" s="7" t="s">
        <v>5</v>
      </c>
      <c r="C579" s="5" t="s">
        <v>149</v>
      </c>
      <c r="D579" s="5" t="str">
        <f>VLOOKUP(C579,'[1]Colleges and ZIP'!$A$2:$E$956,5,FALSE)</f>
        <v>Odessa, TX MSA</v>
      </c>
      <c r="E579" s="3">
        <v>1646</v>
      </c>
      <c r="F579" s="3">
        <v>3043</v>
      </c>
      <c r="G579" s="3">
        <v>1442</v>
      </c>
      <c r="H579" s="3">
        <v>1417</v>
      </c>
      <c r="I579" s="3">
        <v>1232</v>
      </c>
      <c r="J579" s="3">
        <v>1707</v>
      </c>
      <c r="K579" s="3">
        <v>1146</v>
      </c>
      <c r="L579" s="3">
        <v>1532</v>
      </c>
      <c r="M579" s="3">
        <v>1725</v>
      </c>
      <c r="N579" s="3">
        <v>1561</v>
      </c>
    </row>
    <row r="580" spans="1:14" x14ac:dyDescent="0.25">
      <c r="A580" s="6" t="s">
        <v>32</v>
      </c>
      <c r="B580" s="7" t="s">
        <v>2</v>
      </c>
      <c r="C580" s="6" t="s">
        <v>148</v>
      </c>
      <c r="D580" s="5" t="str">
        <f>VLOOKUP(C580,'[1]Colleges and ZIP'!$A$2:$E$956,5,FALSE)</f>
        <v>San Antonio, TX MSA</v>
      </c>
      <c r="E580" s="3">
        <v>1273</v>
      </c>
      <c r="F580" s="3">
        <v>1546</v>
      </c>
      <c r="G580" s="3">
        <v>1308</v>
      </c>
      <c r="H580" s="3">
        <v>1446</v>
      </c>
      <c r="I580" s="3">
        <v>1355</v>
      </c>
      <c r="J580" s="3">
        <v>1611</v>
      </c>
      <c r="K580" s="3">
        <v>3094</v>
      </c>
      <c r="L580" s="3">
        <v>2992</v>
      </c>
      <c r="M580" s="3">
        <v>2633</v>
      </c>
      <c r="N580" s="3">
        <v>2383</v>
      </c>
    </row>
    <row r="581" spans="1:14" x14ac:dyDescent="0.25">
      <c r="A581" s="6" t="s">
        <v>32</v>
      </c>
      <c r="B581" s="7" t="s">
        <v>5</v>
      </c>
      <c r="C581" s="6" t="s">
        <v>119</v>
      </c>
      <c r="D581" s="5" t="str">
        <f>VLOOKUP(C581,'[1]Colleges and ZIP'!$A$2:$E$956,5,FALSE)</f>
        <v>Laredo, TX MSA</v>
      </c>
      <c r="E581" s="4" t="s">
        <v>0</v>
      </c>
      <c r="F581" s="3">
        <v>482</v>
      </c>
      <c r="G581" s="3">
        <v>1870</v>
      </c>
      <c r="H581" s="3">
        <v>2428</v>
      </c>
      <c r="I581" s="3">
        <v>3121</v>
      </c>
      <c r="J581" s="3">
        <v>3344</v>
      </c>
      <c r="K581" s="3">
        <v>3674</v>
      </c>
      <c r="L581" s="3">
        <v>3441</v>
      </c>
      <c r="M581" s="3">
        <v>2917</v>
      </c>
      <c r="N581" s="3">
        <v>3742</v>
      </c>
    </row>
    <row r="582" spans="1:14" x14ac:dyDescent="0.25">
      <c r="A582" s="6" t="s">
        <v>32</v>
      </c>
      <c r="B582" s="7" t="s">
        <v>5</v>
      </c>
      <c r="C582" s="6" t="s">
        <v>93</v>
      </c>
      <c r="D582" s="5" t="str">
        <f>VLOOKUP(C582,'[1]Colleges and ZIP'!$A$2:$E$956,5,FALSE)</f>
        <v>Houston-Sugar Land-Baytown, TX MSA</v>
      </c>
      <c r="E582" s="3">
        <v>4564</v>
      </c>
      <c r="F582" s="3">
        <v>4858</v>
      </c>
      <c r="G582" s="3">
        <v>4992</v>
      </c>
      <c r="H582" s="3">
        <v>7003</v>
      </c>
      <c r="I582" s="3">
        <v>6318</v>
      </c>
      <c r="J582" s="3">
        <v>6380</v>
      </c>
      <c r="K582" s="3">
        <v>6548</v>
      </c>
      <c r="L582" s="3">
        <v>6038</v>
      </c>
      <c r="M582" s="3">
        <v>5005</v>
      </c>
      <c r="N582" s="3">
        <v>4495</v>
      </c>
    </row>
    <row r="583" spans="1:14" x14ac:dyDescent="0.25">
      <c r="A583" s="12" t="s">
        <v>32</v>
      </c>
      <c r="B583" s="11" t="s">
        <v>2</v>
      </c>
      <c r="C583" s="12" t="s">
        <v>86</v>
      </c>
      <c r="D583" s="10" t="str">
        <f>VLOOKUP(C583,'[1]Colleges and ZIP'!$A$2:$E$956,5,FALSE)</f>
        <v>TX NONMETROPOLITAN AREA</v>
      </c>
      <c r="E583" s="9" t="s">
        <v>0</v>
      </c>
      <c r="F583" s="8">
        <v>286</v>
      </c>
      <c r="G583" s="8">
        <v>375</v>
      </c>
      <c r="H583" s="8">
        <v>575</v>
      </c>
      <c r="I583" s="8">
        <v>2098</v>
      </c>
      <c r="J583" s="8">
        <v>2831</v>
      </c>
      <c r="K583" s="8">
        <v>3010</v>
      </c>
      <c r="L583" s="8">
        <v>2220</v>
      </c>
      <c r="M583" s="8">
        <v>2176</v>
      </c>
      <c r="N583" s="8">
        <v>2301</v>
      </c>
    </row>
    <row r="584" spans="1:14" x14ac:dyDescent="0.25">
      <c r="A584" s="6" t="s">
        <v>32</v>
      </c>
      <c r="B584" s="7" t="s">
        <v>5</v>
      </c>
      <c r="C584" s="6" t="s">
        <v>31</v>
      </c>
      <c r="D584" s="5" t="str">
        <f>VLOOKUP(C584,'[1]Colleges and ZIP'!$A$2:$E$956,5,FALSE)</f>
        <v>Houston-Sugar Land-Baytown, TX MSA</v>
      </c>
      <c r="E584" s="4" t="s">
        <v>0</v>
      </c>
      <c r="F584" s="4" t="s">
        <v>0</v>
      </c>
      <c r="G584" s="4" t="s">
        <v>0</v>
      </c>
      <c r="H584" s="4" t="s">
        <v>0</v>
      </c>
      <c r="I584" s="4" t="s">
        <v>0</v>
      </c>
      <c r="J584" s="4" t="s">
        <v>0</v>
      </c>
      <c r="K584" s="4" t="s">
        <v>0</v>
      </c>
      <c r="L584" s="4" t="s">
        <v>0</v>
      </c>
      <c r="M584" s="3">
        <v>1027</v>
      </c>
      <c r="N584" s="3">
        <v>1070</v>
      </c>
    </row>
    <row r="585" spans="1:14" x14ac:dyDescent="0.25">
      <c r="A585" s="6" t="s">
        <v>559</v>
      </c>
      <c r="B585" s="7" t="s">
        <v>5</v>
      </c>
      <c r="C585" s="6" t="s">
        <v>645</v>
      </c>
      <c r="D585" s="5" t="str">
        <f>VLOOKUP(C585,'[1]Colleges and ZIP'!$A$2:$E$956,5,FALSE)</f>
        <v>Salt Lake City, UT MSA</v>
      </c>
      <c r="E585" s="3">
        <v>248864</v>
      </c>
      <c r="F585" s="3">
        <v>254632</v>
      </c>
      <c r="G585" s="3">
        <v>334002</v>
      </c>
      <c r="H585" s="3">
        <v>379200</v>
      </c>
      <c r="I585" s="3">
        <v>414316</v>
      </c>
      <c r="J585" s="3">
        <v>430056</v>
      </c>
      <c r="K585" s="3">
        <v>494058</v>
      </c>
      <c r="L585" s="3">
        <v>486140</v>
      </c>
      <c r="M585" s="3">
        <v>518928</v>
      </c>
      <c r="N585" s="3">
        <v>350212</v>
      </c>
    </row>
    <row r="586" spans="1:14" x14ac:dyDescent="0.25">
      <c r="A586" s="6" t="s">
        <v>559</v>
      </c>
      <c r="B586" s="7" t="s">
        <v>5</v>
      </c>
      <c r="C586" s="6" t="s">
        <v>592</v>
      </c>
      <c r="D586" s="5" t="str">
        <f>VLOOKUP(C586,'[1]Colleges and ZIP'!$A$2:$E$956,5,FALSE)</f>
        <v>Logan, UT-ID MSA</v>
      </c>
      <c r="E586" s="3">
        <v>142784</v>
      </c>
      <c r="F586" s="3">
        <v>148257</v>
      </c>
      <c r="G586" s="3">
        <v>145240</v>
      </c>
      <c r="H586" s="3">
        <v>149169</v>
      </c>
      <c r="I586" s="3">
        <v>174167</v>
      </c>
      <c r="J586" s="3">
        <v>157355</v>
      </c>
      <c r="K586" s="3">
        <v>158352</v>
      </c>
      <c r="L586" s="3">
        <v>169605</v>
      </c>
      <c r="M586" s="3">
        <v>175353</v>
      </c>
      <c r="N586" s="3">
        <v>180590</v>
      </c>
    </row>
    <row r="587" spans="1:14" x14ac:dyDescent="0.25">
      <c r="A587" s="6" t="s">
        <v>559</v>
      </c>
      <c r="B587" s="7" t="s">
        <v>2</v>
      </c>
      <c r="C587" s="6" t="s">
        <v>558</v>
      </c>
      <c r="D587" s="5" t="str">
        <f>VLOOKUP(C587,'[1]Colleges and ZIP'!$A$2:$E$956,5,FALSE)</f>
        <v>Provo-Orem, UT MSA</v>
      </c>
      <c r="E587" s="3">
        <v>29635</v>
      </c>
      <c r="F587" s="3">
        <v>28988</v>
      </c>
      <c r="G587" s="3">
        <v>29901</v>
      </c>
      <c r="H587" s="3">
        <v>32997</v>
      </c>
      <c r="I587" s="3">
        <v>37142</v>
      </c>
      <c r="J587" s="3">
        <v>33843</v>
      </c>
      <c r="K587" s="3">
        <v>36562</v>
      </c>
      <c r="L587" s="3">
        <v>38051</v>
      </c>
      <c r="M587" s="3">
        <v>39126</v>
      </c>
      <c r="N587" s="3">
        <v>42304</v>
      </c>
    </row>
    <row r="588" spans="1:14" x14ac:dyDescent="0.25">
      <c r="A588" s="6" t="s">
        <v>129</v>
      </c>
      <c r="B588" s="7" t="s">
        <v>5</v>
      </c>
      <c r="C588" s="6" t="s">
        <v>539</v>
      </c>
      <c r="D588" s="5" t="str">
        <f>VLOOKUP(C588,'[1]Colleges and ZIP'!$A$2:$E$956,5,FALSE)</f>
        <v>Burlington-South Burlington, VT MSA</v>
      </c>
      <c r="E588" s="3">
        <v>114172</v>
      </c>
      <c r="F588" s="3">
        <v>116463</v>
      </c>
      <c r="G588" s="3">
        <v>122991</v>
      </c>
      <c r="H588" s="3">
        <v>129856</v>
      </c>
      <c r="I588" s="3">
        <v>132356</v>
      </c>
      <c r="J588" s="3">
        <v>115697</v>
      </c>
      <c r="K588" s="3">
        <v>115486</v>
      </c>
      <c r="L588" s="3">
        <v>109701</v>
      </c>
      <c r="M588" s="3">
        <v>114547</v>
      </c>
      <c r="N588" s="3">
        <v>115955</v>
      </c>
    </row>
    <row r="589" spans="1:14" x14ac:dyDescent="0.25">
      <c r="A589" s="6" t="s">
        <v>129</v>
      </c>
      <c r="B589" s="7" t="s">
        <v>2</v>
      </c>
      <c r="C589" s="6" t="s">
        <v>221</v>
      </c>
      <c r="D589" s="5" t="str">
        <f>VLOOKUP(C589,'[1]Colleges and ZIP'!$A$2:$E$956,5,FALSE)</f>
        <v>Burlington-South Burlington, VT MSA</v>
      </c>
      <c r="E589" s="4" t="s">
        <v>0</v>
      </c>
      <c r="F589" s="4" t="s">
        <v>0</v>
      </c>
      <c r="G589" s="3">
        <v>673</v>
      </c>
      <c r="H589" s="3">
        <v>644</v>
      </c>
      <c r="I589" s="3">
        <v>734</v>
      </c>
      <c r="J589" s="4" t="s">
        <v>0</v>
      </c>
      <c r="K589" s="3">
        <v>1620</v>
      </c>
      <c r="L589" s="3">
        <v>1541</v>
      </c>
      <c r="M589" s="3">
        <v>1532</v>
      </c>
      <c r="N589" s="3">
        <v>1624</v>
      </c>
    </row>
    <row r="590" spans="1:14" x14ac:dyDescent="0.25">
      <c r="A590" s="12" t="s">
        <v>129</v>
      </c>
      <c r="B590" s="11" t="s">
        <v>2</v>
      </c>
      <c r="C590" s="12" t="s">
        <v>173</v>
      </c>
      <c r="D590" s="10" t="str">
        <f>VLOOKUP(C590,'[1]Colleges and ZIP'!$A$2:$E$956,5,FALSE)</f>
        <v>VT NONMETROPOLITAN AREA</v>
      </c>
      <c r="E590" s="9" t="s">
        <v>0</v>
      </c>
      <c r="F590" s="9" t="s">
        <v>0</v>
      </c>
      <c r="G590" s="9" t="s">
        <v>0</v>
      </c>
      <c r="H590" s="9" t="s">
        <v>0</v>
      </c>
      <c r="I590" s="8">
        <v>1583</v>
      </c>
      <c r="J590" s="8">
        <v>1498</v>
      </c>
      <c r="K590" s="8">
        <v>1825</v>
      </c>
      <c r="L590" s="8">
        <v>1857</v>
      </c>
      <c r="M590" s="8">
        <v>1985</v>
      </c>
      <c r="N590" s="8">
        <v>1249</v>
      </c>
    </row>
    <row r="591" spans="1:14" x14ac:dyDescent="0.25">
      <c r="A591" s="12" t="s">
        <v>129</v>
      </c>
      <c r="B591" s="11" t="s">
        <v>2</v>
      </c>
      <c r="C591" s="12" t="s">
        <v>128</v>
      </c>
      <c r="D591" s="10" t="str">
        <f>VLOOKUP(C591,'[1]Colleges and ZIP'!$A$2:$E$956,5,FALSE)</f>
        <v>VT NONMETROPOLITAN AREA</v>
      </c>
      <c r="E591" s="8">
        <v>3501</v>
      </c>
      <c r="F591" s="8">
        <v>1789</v>
      </c>
      <c r="G591" s="8">
        <v>1852</v>
      </c>
      <c r="H591" s="8">
        <v>2292</v>
      </c>
      <c r="I591" s="8">
        <v>2408</v>
      </c>
      <c r="J591" s="8">
        <v>3031</v>
      </c>
      <c r="K591" s="8">
        <v>2179</v>
      </c>
      <c r="L591" s="8">
        <v>1450</v>
      </c>
      <c r="M591" s="8">
        <v>1599</v>
      </c>
      <c r="N591" s="8">
        <v>1822</v>
      </c>
    </row>
    <row r="592" spans="1:14" x14ac:dyDescent="0.25">
      <c r="A592" s="6" t="s">
        <v>157</v>
      </c>
      <c r="B592" s="7" t="s">
        <v>5</v>
      </c>
      <c r="C592" s="6" t="s">
        <v>655</v>
      </c>
      <c r="D592" s="5" t="str">
        <f>VLOOKUP(C592,'[1]Colleges and ZIP'!$A$2:$E$956,5,FALSE)</f>
        <v>Blacksburg-Christiansburg-Radford, VA MSA</v>
      </c>
      <c r="E592" s="3">
        <v>370805</v>
      </c>
      <c r="F592" s="3">
        <v>375773</v>
      </c>
      <c r="G592" s="3">
        <v>399433</v>
      </c>
      <c r="H592" s="3">
        <v>398169</v>
      </c>
      <c r="I592" s="3">
        <v>450058</v>
      </c>
      <c r="J592" s="3">
        <v>454417</v>
      </c>
      <c r="K592" s="3">
        <v>496169</v>
      </c>
      <c r="L592" s="3">
        <v>513149</v>
      </c>
      <c r="M592" s="3">
        <v>504282</v>
      </c>
      <c r="N592" s="3">
        <v>521773</v>
      </c>
    </row>
    <row r="593" spans="1:14" x14ac:dyDescent="0.25">
      <c r="A593" s="6" t="s">
        <v>157</v>
      </c>
      <c r="B593" s="7" t="s">
        <v>5</v>
      </c>
      <c r="C593" s="6" t="s">
        <v>635</v>
      </c>
      <c r="D593" s="5" t="str">
        <f>VLOOKUP(C593,'[1]Colleges and ZIP'!$A$2:$E$956,5,FALSE)</f>
        <v>Charlottesville, VA MSA</v>
      </c>
      <c r="E593" s="4" t="s">
        <v>46</v>
      </c>
      <c r="F593" s="4" t="s">
        <v>46</v>
      </c>
      <c r="G593" s="4" t="s">
        <v>46</v>
      </c>
      <c r="H593" s="3">
        <v>276308</v>
      </c>
      <c r="I593" s="3">
        <v>398096</v>
      </c>
      <c r="J593" s="3">
        <v>383359</v>
      </c>
      <c r="K593" s="3">
        <v>385828</v>
      </c>
      <c r="L593" s="3">
        <v>358576</v>
      </c>
      <c r="M593" s="3">
        <v>373218</v>
      </c>
      <c r="N593" s="3">
        <v>397458</v>
      </c>
    </row>
    <row r="594" spans="1:14" x14ac:dyDescent="0.25">
      <c r="A594" s="6" t="s">
        <v>157</v>
      </c>
      <c r="B594" s="7" t="s">
        <v>5</v>
      </c>
      <c r="C594" s="6" t="s">
        <v>584</v>
      </c>
      <c r="D594" s="5" t="str">
        <f>VLOOKUP(C594,'[1]Colleges and ZIP'!$A$2:$E$956,5,FALSE)</f>
        <v>Richmond, VA MSA</v>
      </c>
      <c r="E594" s="3">
        <v>151197</v>
      </c>
      <c r="F594" s="3">
        <v>171637</v>
      </c>
      <c r="G594" s="3">
        <v>162283</v>
      </c>
      <c r="H594" s="3">
        <v>197709</v>
      </c>
      <c r="I594" s="3">
        <v>207756</v>
      </c>
      <c r="J594" s="3">
        <v>201366</v>
      </c>
      <c r="K594" s="3">
        <v>196015</v>
      </c>
      <c r="L594" s="3">
        <v>201858</v>
      </c>
      <c r="M594" s="3">
        <v>218925</v>
      </c>
      <c r="N594" s="3">
        <v>225999</v>
      </c>
    </row>
    <row r="595" spans="1:14" x14ac:dyDescent="0.25">
      <c r="A595" s="6" t="s">
        <v>157</v>
      </c>
      <c r="B595" s="7" t="s">
        <v>5</v>
      </c>
      <c r="C595" s="6" t="s">
        <v>556</v>
      </c>
      <c r="D595" s="5" t="str">
        <f>VLOOKUP(C595,'[1]Colleges and ZIP'!$A$2:$E$956,5,FALSE)</f>
        <v>Washington-Arlington-Alexandria, DC-VA-MD-WV MSA</v>
      </c>
      <c r="E595" s="3">
        <v>61068</v>
      </c>
      <c r="F595" s="3">
        <v>76838</v>
      </c>
      <c r="G595" s="3">
        <v>85306</v>
      </c>
      <c r="H595" s="3">
        <v>84120</v>
      </c>
      <c r="I595" s="3">
        <v>88089</v>
      </c>
      <c r="J595" s="3">
        <v>90198</v>
      </c>
      <c r="K595" s="3">
        <v>95913</v>
      </c>
      <c r="L595" s="3">
        <v>98680</v>
      </c>
      <c r="M595" s="3">
        <v>106410</v>
      </c>
      <c r="N595" s="3">
        <v>108899</v>
      </c>
    </row>
    <row r="596" spans="1:14" x14ac:dyDescent="0.25">
      <c r="A596" s="6" t="s">
        <v>157</v>
      </c>
      <c r="B596" s="7" t="s">
        <v>5</v>
      </c>
      <c r="C596" s="6" t="s">
        <v>518</v>
      </c>
      <c r="D596" s="5" t="str">
        <f>VLOOKUP(C596,'[1]Colleges and ZIP'!$A$2:$E$956,5,FALSE)</f>
        <v>Virginia Beach-Norfolk-Newport News, VA-NC MSA</v>
      </c>
      <c r="E596" s="3">
        <v>73549</v>
      </c>
      <c r="F596" s="3">
        <v>87594</v>
      </c>
      <c r="G596" s="3">
        <v>96186</v>
      </c>
      <c r="H596" s="3">
        <v>97176</v>
      </c>
      <c r="I596" s="3">
        <v>102192</v>
      </c>
      <c r="J596" s="3">
        <v>104579</v>
      </c>
      <c r="K596" s="3">
        <v>99138</v>
      </c>
      <c r="L596" s="3">
        <v>67037</v>
      </c>
      <c r="M596" s="3">
        <v>65092</v>
      </c>
      <c r="N596" s="3">
        <v>70054</v>
      </c>
    </row>
    <row r="597" spans="1:14" ht="23.25" x14ac:dyDescent="0.25">
      <c r="A597" s="6" t="s">
        <v>157</v>
      </c>
      <c r="B597" s="7" t="s">
        <v>5</v>
      </c>
      <c r="C597" s="6" t="s">
        <v>506</v>
      </c>
      <c r="D597" s="5" t="str">
        <f>VLOOKUP(C597,'[1]Colleges and ZIP'!$A$2:$E$956,5,FALSE)</f>
        <v>Virginia Beach-Norfolk-Newport News, VA-NC MSA</v>
      </c>
      <c r="E597" s="3">
        <v>59894</v>
      </c>
      <c r="F597" s="3">
        <v>63400</v>
      </c>
      <c r="G597" s="3">
        <v>59638</v>
      </c>
      <c r="H597" s="3">
        <v>57461</v>
      </c>
      <c r="I597" s="3">
        <v>58919</v>
      </c>
      <c r="J597" s="3">
        <v>55805</v>
      </c>
      <c r="K597" s="3">
        <v>57940</v>
      </c>
      <c r="L597" s="3">
        <v>59015</v>
      </c>
      <c r="M597" s="3">
        <v>61554</v>
      </c>
      <c r="N597" s="3">
        <v>63027</v>
      </c>
    </row>
    <row r="598" spans="1:14" x14ac:dyDescent="0.25">
      <c r="A598" s="6" t="s">
        <v>157</v>
      </c>
      <c r="B598" s="7" t="s">
        <v>2</v>
      </c>
      <c r="C598" s="6" t="s">
        <v>431</v>
      </c>
      <c r="D598" s="5" t="str">
        <f>VLOOKUP(C598,'[1]Colleges and ZIP'!$A$2:$E$956,5,FALSE)</f>
        <v>Virginia Beach-Norfolk-Newport News, VA-NC MSA</v>
      </c>
      <c r="E598" s="3">
        <v>24017</v>
      </c>
      <c r="F598" s="3">
        <v>21089</v>
      </c>
      <c r="G598" s="3">
        <v>12847</v>
      </c>
      <c r="H598" s="3">
        <v>14455</v>
      </c>
      <c r="I598" s="3">
        <v>12414</v>
      </c>
      <c r="J598" s="3">
        <v>15356</v>
      </c>
      <c r="K598" s="3">
        <v>12641</v>
      </c>
      <c r="L598" s="3">
        <v>11169</v>
      </c>
      <c r="M598" s="3">
        <v>14895</v>
      </c>
      <c r="N598" s="3">
        <v>14225</v>
      </c>
    </row>
    <row r="599" spans="1:14" x14ac:dyDescent="0.25">
      <c r="A599" s="6" t="s">
        <v>157</v>
      </c>
      <c r="B599" s="7" t="s">
        <v>5</v>
      </c>
      <c r="C599" s="6" t="s">
        <v>393</v>
      </c>
      <c r="D599" s="5" t="str">
        <f>VLOOKUP(C599,'[1]Colleges and ZIP'!$A$2:$E$956,5,FALSE)</f>
        <v>Harrisonburg, VA MSA</v>
      </c>
      <c r="E599" s="3">
        <v>5818</v>
      </c>
      <c r="F599" s="3">
        <v>5922</v>
      </c>
      <c r="G599" s="3">
        <v>5988</v>
      </c>
      <c r="H599" s="3">
        <v>7038</v>
      </c>
      <c r="I599" s="3">
        <v>7303</v>
      </c>
      <c r="J599" s="3">
        <v>8891</v>
      </c>
      <c r="K599" s="3">
        <v>5835</v>
      </c>
      <c r="L599" s="3">
        <v>4628</v>
      </c>
      <c r="M599" s="3">
        <v>3712</v>
      </c>
      <c r="N599" s="3">
        <v>3303</v>
      </c>
    </row>
    <row r="600" spans="1:14" x14ac:dyDescent="0.25">
      <c r="A600" s="6" t="s">
        <v>157</v>
      </c>
      <c r="B600" s="7" t="s">
        <v>2</v>
      </c>
      <c r="C600" s="6" t="s">
        <v>350</v>
      </c>
      <c r="D600" s="5" t="str">
        <f>VLOOKUP(C600,'[1]Colleges and ZIP'!$A$2:$E$956,5,FALSE)</f>
        <v>Virginia Beach-Norfolk-Newport News, VA-NC MSA</v>
      </c>
      <c r="E600" s="3">
        <v>31453</v>
      </c>
      <c r="F600" s="3">
        <v>30777</v>
      </c>
      <c r="G600" s="3">
        <v>36678</v>
      </c>
      <c r="H600" s="3">
        <v>44420</v>
      </c>
      <c r="I600" s="3">
        <v>36569</v>
      </c>
      <c r="J600" s="3">
        <v>37745</v>
      </c>
      <c r="K600" s="3">
        <v>44183</v>
      </c>
      <c r="L600" s="3">
        <v>43917</v>
      </c>
      <c r="M600" s="3">
        <v>42296</v>
      </c>
      <c r="N600" s="3">
        <v>32550</v>
      </c>
    </row>
    <row r="601" spans="1:14" x14ac:dyDescent="0.25">
      <c r="A601" s="6" t="s">
        <v>157</v>
      </c>
      <c r="B601" s="7" t="s">
        <v>5</v>
      </c>
      <c r="C601" s="6" t="s">
        <v>266</v>
      </c>
      <c r="D601" s="5" t="str">
        <f>VLOOKUP(C601,'[1]Colleges and ZIP'!$A$2:$E$956,5,FALSE)</f>
        <v>Richmond, VA MSA</v>
      </c>
      <c r="E601" s="3">
        <v>10495</v>
      </c>
      <c r="F601" s="3">
        <v>8991</v>
      </c>
      <c r="G601" s="3">
        <v>9637</v>
      </c>
      <c r="H601" s="3">
        <v>7466</v>
      </c>
      <c r="I601" s="3">
        <v>8562</v>
      </c>
      <c r="J601" s="3">
        <v>10296</v>
      </c>
      <c r="K601" s="3">
        <v>9535</v>
      </c>
      <c r="L601" s="3">
        <v>8374</v>
      </c>
      <c r="M601" s="3">
        <v>7808</v>
      </c>
      <c r="N601" s="3">
        <v>8147</v>
      </c>
    </row>
    <row r="602" spans="1:14" x14ac:dyDescent="0.25">
      <c r="A602" s="6" t="s">
        <v>157</v>
      </c>
      <c r="B602" s="7" t="s">
        <v>5</v>
      </c>
      <c r="C602" s="6" t="s">
        <v>261</v>
      </c>
      <c r="D602" s="5" t="str">
        <f>VLOOKUP(C602,'[1]Colleges and ZIP'!$A$2:$E$956,5,FALSE)</f>
        <v>Virginia Beach-Norfolk-Newport News, VA-NC MSA</v>
      </c>
      <c r="E602" s="3">
        <v>6542</v>
      </c>
      <c r="F602" s="3">
        <v>7893</v>
      </c>
      <c r="G602" s="3">
        <v>6885</v>
      </c>
      <c r="H602" s="3">
        <v>5944</v>
      </c>
      <c r="I602" s="3">
        <v>7140</v>
      </c>
      <c r="J602" s="3">
        <v>8336</v>
      </c>
      <c r="K602" s="3">
        <v>6431</v>
      </c>
      <c r="L602" s="3">
        <v>6936</v>
      </c>
      <c r="M602" s="3">
        <v>5348</v>
      </c>
      <c r="N602" s="3">
        <v>7593</v>
      </c>
    </row>
    <row r="603" spans="1:14" x14ac:dyDescent="0.25">
      <c r="A603" s="6" t="s">
        <v>157</v>
      </c>
      <c r="B603" s="7" t="s">
        <v>2</v>
      </c>
      <c r="C603" s="6" t="s">
        <v>243</v>
      </c>
      <c r="D603" s="5" t="str">
        <f>VLOOKUP(C603,'[1]Colleges and ZIP'!$A$2:$E$956,5,FALSE)</f>
        <v>Richmond, VA MSA</v>
      </c>
      <c r="E603" s="3">
        <v>2560</v>
      </c>
      <c r="F603" s="3">
        <v>3458</v>
      </c>
      <c r="G603" s="3">
        <v>3969</v>
      </c>
      <c r="H603" s="3">
        <v>4052</v>
      </c>
      <c r="I603" s="3">
        <v>4064</v>
      </c>
      <c r="J603" s="3">
        <v>4282</v>
      </c>
      <c r="K603" s="3">
        <v>3351</v>
      </c>
      <c r="L603" s="3">
        <v>3598</v>
      </c>
      <c r="M603" s="3">
        <v>3069</v>
      </c>
      <c r="N603" s="3">
        <v>3047</v>
      </c>
    </row>
    <row r="604" spans="1:14" x14ac:dyDescent="0.25">
      <c r="A604" s="6" t="s">
        <v>157</v>
      </c>
      <c r="B604" s="7" t="s">
        <v>5</v>
      </c>
      <c r="C604" s="6" t="s">
        <v>220</v>
      </c>
      <c r="D604" s="5" t="str">
        <f>VLOOKUP(C604,'[1]Colleges and ZIP'!$A$2:$E$956,5,FALSE)</f>
        <v>Virginia Beach-Norfolk-Newport News, VA-NC MSA</v>
      </c>
      <c r="E604" s="3">
        <v>709</v>
      </c>
      <c r="F604" s="3">
        <v>845</v>
      </c>
      <c r="G604" s="3">
        <v>1045</v>
      </c>
      <c r="H604" s="3">
        <v>1110</v>
      </c>
      <c r="I604" s="3">
        <v>1669</v>
      </c>
      <c r="J604" s="3">
        <v>1327</v>
      </c>
      <c r="K604" s="3">
        <v>1187</v>
      </c>
      <c r="L604" s="3">
        <v>1508</v>
      </c>
      <c r="M604" s="3">
        <v>1208</v>
      </c>
      <c r="N604" s="3">
        <v>1172</v>
      </c>
    </row>
    <row r="605" spans="1:14" x14ac:dyDescent="0.25">
      <c r="A605" s="6" t="s">
        <v>157</v>
      </c>
      <c r="B605" s="7" t="s">
        <v>2</v>
      </c>
      <c r="C605" s="6" t="s">
        <v>156</v>
      </c>
      <c r="D605" s="5" t="str">
        <f>VLOOKUP(C605,'[1]Colleges and ZIP'!$A$2:$E$956,5,FALSE)</f>
        <v>Blacksburg-Christiansburg-Radford, VA MSA</v>
      </c>
      <c r="E605" s="4" t="s">
        <v>0</v>
      </c>
      <c r="F605" s="4" t="s">
        <v>0</v>
      </c>
      <c r="G605" s="4" t="s">
        <v>0</v>
      </c>
      <c r="H605" s="4" t="s">
        <v>0</v>
      </c>
      <c r="I605" s="3">
        <v>2453</v>
      </c>
      <c r="J605" s="3">
        <v>2576</v>
      </c>
      <c r="K605" s="3">
        <v>4992</v>
      </c>
      <c r="L605" s="3">
        <v>2633</v>
      </c>
      <c r="M605" s="3">
        <v>2237</v>
      </c>
      <c r="N605" s="3">
        <v>5692</v>
      </c>
    </row>
    <row r="606" spans="1:14" x14ac:dyDescent="0.25">
      <c r="A606" s="6" t="s">
        <v>70</v>
      </c>
      <c r="B606" s="7" t="s">
        <v>5</v>
      </c>
      <c r="C606" s="6" t="s">
        <v>680</v>
      </c>
      <c r="D606" s="5" t="str">
        <f>VLOOKUP(C606,'[1]Colleges and ZIP'!$A$2:$E$956,5,FALSE)</f>
        <v>Seattle-Tacoma-Bellevue, WA MSA</v>
      </c>
      <c r="E606" s="4" t="s">
        <v>46</v>
      </c>
      <c r="F606" s="4" t="s">
        <v>46</v>
      </c>
      <c r="G606" s="4" t="s">
        <v>46</v>
      </c>
      <c r="H606" s="3">
        <v>1022740</v>
      </c>
      <c r="I606" s="3">
        <v>1148533</v>
      </c>
      <c r="J606" s="3">
        <v>1109008</v>
      </c>
      <c r="K606" s="3">
        <v>1192513</v>
      </c>
      <c r="L606" s="3">
        <v>1176340</v>
      </c>
      <c r="M606" s="3">
        <v>1180563</v>
      </c>
      <c r="N606" s="3">
        <v>1277679</v>
      </c>
    </row>
    <row r="607" spans="1:14" x14ac:dyDescent="0.25">
      <c r="A607" s="12" t="s">
        <v>70</v>
      </c>
      <c r="B607" s="11" t="s">
        <v>5</v>
      </c>
      <c r="C607" s="12" t="s">
        <v>632</v>
      </c>
      <c r="D607" s="10" t="str">
        <f>VLOOKUP(C607,'[1]Colleges and ZIP'!$A$2:$E$956,5,FALSE)</f>
        <v>WA NONMETROPOLITAN AREA</v>
      </c>
      <c r="E607" s="8">
        <v>213262</v>
      </c>
      <c r="F607" s="8">
        <v>283086</v>
      </c>
      <c r="G607" s="8">
        <v>301080</v>
      </c>
      <c r="H607" s="8">
        <v>304352</v>
      </c>
      <c r="I607" s="8">
        <v>320510</v>
      </c>
      <c r="J607" s="8">
        <v>335930</v>
      </c>
      <c r="K607" s="8">
        <v>341082</v>
      </c>
      <c r="L607" s="8">
        <v>326414</v>
      </c>
      <c r="M607" s="8">
        <v>333134</v>
      </c>
      <c r="N607" s="8">
        <v>334082</v>
      </c>
    </row>
    <row r="608" spans="1:14" x14ac:dyDescent="0.25">
      <c r="A608" s="6" t="s">
        <v>70</v>
      </c>
      <c r="B608" s="7" t="s">
        <v>5</v>
      </c>
      <c r="C608" s="6" t="s">
        <v>391</v>
      </c>
      <c r="D608" s="5" t="str">
        <f>VLOOKUP(C608,'[1]Colleges and ZIP'!$A$2:$E$956,5,FALSE)</f>
        <v>Bellingham, WA MSA</v>
      </c>
      <c r="E608" s="3">
        <v>8058</v>
      </c>
      <c r="F608" s="3">
        <v>7816</v>
      </c>
      <c r="G608" s="3">
        <v>8579</v>
      </c>
      <c r="H608" s="3">
        <v>10571</v>
      </c>
      <c r="I608" s="3">
        <v>9498</v>
      </c>
      <c r="J608" s="3">
        <v>7597</v>
      </c>
      <c r="K608" s="3">
        <v>8157</v>
      </c>
      <c r="L608" s="3">
        <v>8567</v>
      </c>
      <c r="M608" s="3">
        <v>9921</v>
      </c>
      <c r="N608" s="3">
        <v>10743</v>
      </c>
    </row>
    <row r="609" spans="1:14" x14ac:dyDescent="0.25">
      <c r="A609" s="6" t="s">
        <v>70</v>
      </c>
      <c r="B609" s="7" t="s">
        <v>2</v>
      </c>
      <c r="C609" s="6" t="s">
        <v>366</v>
      </c>
      <c r="D609" s="5" t="str">
        <f>VLOOKUP(C609,'[1]Colleges and ZIP'!$A$2:$E$956,5,FALSE)</f>
        <v>Seattle-Tacoma-Bellevue, WA MSA</v>
      </c>
      <c r="E609" s="3">
        <v>1096</v>
      </c>
      <c r="F609" s="3">
        <v>1935</v>
      </c>
      <c r="G609" s="3">
        <v>1400</v>
      </c>
      <c r="H609" s="3">
        <v>1337</v>
      </c>
      <c r="I609" s="3">
        <v>1274</v>
      </c>
      <c r="J609" s="3">
        <v>642</v>
      </c>
      <c r="K609" s="4" t="s">
        <v>0</v>
      </c>
      <c r="L609" s="3">
        <v>2692</v>
      </c>
      <c r="M609" s="3">
        <v>2847</v>
      </c>
      <c r="N609" s="3">
        <v>2050</v>
      </c>
    </row>
    <row r="610" spans="1:14" x14ac:dyDescent="0.25">
      <c r="A610" s="12" t="s">
        <v>70</v>
      </c>
      <c r="B610" s="11" t="s">
        <v>5</v>
      </c>
      <c r="C610" s="12" t="s">
        <v>353</v>
      </c>
      <c r="D610" s="10" t="str">
        <f>VLOOKUP(C610,'[1]Colleges and ZIP'!$A$2:$E$956,5,FALSE)</f>
        <v>WA NONMETROPOLITAN AREA</v>
      </c>
      <c r="E610" s="8">
        <v>9803</v>
      </c>
      <c r="F610" s="8">
        <v>9574</v>
      </c>
      <c r="G610" s="8">
        <v>6967</v>
      </c>
      <c r="H610" s="8">
        <v>5159</v>
      </c>
      <c r="I610" s="8">
        <v>2858</v>
      </c>
      <c r="J610" s="8">
        <v>2753</v>
      </c>
      <c r="K610" s="8">
        <v>2122</v>
      </c>
      <c r="L610" s="8">
        <v>2124</v>
      </c>
      <c r="M610" s="8">
        <v>2581</v>
      </c>
      <c r="N610" s="8">
        <v>2751</v>
      </c>
    </row>
    <row r="611" spans="1:14" x14ac:dyDescent="0.25">
      <c r="A611" s="6" t="s">
        <v>70</v>
      </c>
      <c r="B611" s="7" t="s">
        <v>5</v>
      </c>
      <c r="C611" s="6" t="s">
        <v>256</v>
      </c>
      <c r="D611" s="5" t="str">
        <f>VLOOKUP(C611,'[1]Colleges and ZIP'!$A$2:$E$956,5,FALSE)</f>
        <v>Seattle-Tacoma-Bellevue, WA MSA</v>
      </c>
      <c r="E611" s="4" t="s">
        <v>46</v>
      </c>
      <c r="F611" s="4" t="s">
        <v>46</v>
      </c>
      <c r="G611" s="4" t="s">
        <v>46</v>
      </c>
      <c r="H611" s="3">
        <v>630</v>
      </c>
      <c r="I611" s="3">
        <v>2857</v>
      </c>
      <c r="J611" s="3">
        <v>4285</v>
      </c>
      <c r="K611" s="3">
        <v>4704</v>
      </c>
      <c r="L611" s="3">
        <v>7550</v>
      </c>
      <c r="M611" s="3">
        <v>7657</v>
      </c>
      <c r="N611" s="3">
        <v>8406</v>
      </c>
    </row>
    <row r="612" spans="1:14" x14ac:dyDescent="0.25">
      <c r="A612" s="6" t="s">
        <v>70</v>
      </c>
      <c r="B612" s="7" t="s">
        <v>5</v>
      </c>
      <c r="C612" s="6" t="s">
        <v>215</v>
      </c>
      <c r="D612" s="5" t="str">
        <f>VLOOKUP(C612,'[1]Colleges and ZIP'!$A$2:$E$956,5,FALSE)</f>
        <v>Seattle-Tacoma-Bellevue, WA MSA</v>
      </c>
      <c r="E612" s="4" t="s">
        <v>46</v>
      </c>
      <c r="F612" s="4" t="s">
        <v>46</v>
      </c>
      <c r="G612" s="4" t="s">
        <v>46</v>
      </c>
      <c r="H612" s="3">
        <v>872</v>
      </c>
      <c r="I612" s="3">
        <v>1359</v>
      </c>
      <c r="J612" s="3">
        <v>1845</v>
      </c>
      <c r="K612" s="3">
        <v>2203</v>
      </c>
      <c r="L612" s="3">
        <v>2938</v>
      </c>
      <c r="M612" s="3">
        <v>3618</v>
      </c>
      <c r="N612" s="3">
        <v>3957</v>
      </c>
    </row>
    <row r="613" spans="1:14" x14ac:dyDescent="0.25">
      <c r="A613" s="12" t="s">
        <v>70</v>
      </c>
      <c r="B613" s="11" t="s">
        <v>5</v>
      </c>
      <c r="C613" s="12" t="s">
        <v>206</v>
      </c>
      <c r="D613" s="10" t="str">
        <f>VLOOKUP(C613,'[1]Colleges and ZIP'!$A$2:$E$956,5,FALSE)</f>
        <v>Spokane, WA MSA</v>
      </c>
      <c r="E613" s="8">
        <v>2570</v>
      </c>
      <c r="F613" s="8">
        <v>2622</v>
      </c>
      <c r="G613" s="8">
        <v>2236</v>
      </c>
      <c r="H613" s="8">
        <v>3266</v>
      </c>
      <c r="I613" s="8">
        <v>3910</v>
      </c>
      <c r="J613" s="8">
        <v>2700</v>
      </c>
      <c r="K613" s="8">
        <v>2115</v>
      </c>
      <c r="L613" s="8">
        <v>1867</v>
      </c>
      <c r="M613" s="8">
        <v>2973</v>
      </c>
      <c r="N613" s="8">
        <v>3368</v>
      </c>
    </row>
    <row r="614" spans="1:14" x14ac:dyDescent="0.25">
      <c r="A614" s="6" t="s">
        <v>70</v>
      </c>
      <c r="B614" s="7" t="s">
        <v>2</v>
      </c>
      <c r="C614" s="6" t="s">
        <v>113</v>
      </c>
      <c r="D614" s="5" t="str">
        <f>VLOOKUP(C614,'[1]Colleges and ZIP'!$A$2:$E$956,5,FALSE)</f>
        <v>Seattle-Tacoma-Bellevue, WA MSA</v>
      </c>
      <c r="E614" s="3">
        <v>150</v>
      </c>
      <c r="F614" s="4" t="s">
        <v>0</v>
      </c>
      <c r="G614" s="3">
        <v>949</v>
      </c>
      <c r="H614" s="3">
        <v>684</v>
      </c>
      <c r="I614" s="3">
        <v>1633</v>
      </c>
      <c r="J614" s="3">
        <v>1481</v>
      </c>
      <c r="K614" s="3">
        <v>1490</v>
      </c>
      <c r="L614" s="3">
        <v>1125</v>
      </c>
      <c r="M614" s="3">
        <v>1101</v>
      </c>
      <c r="N614" s="3">
        <v>1016</v>
      </c>
    </row>
    <row r="615" spans="1:14" x14ac:dyDescent="0.25">
      <c r="A615" s="6" t="s">
        <v>70</v>
      </c>
      <c r="B615" s="7" t="s">
        <v>2</v>
      </c>
      <c r="C615" s="6" t="s">
        <v>71</v>
      </c>
      <c r="D615" s="5" t="str">
        <f>VLOOKUP(C615,'[1]Colleges and ZIP'!$A$2:$E$956,5,FALSE)</f>
        <v>Spokane, WA MSA</v>
      </c>
      <c r="E615" s="4" t="s">
        <v>0</v>
      </c>
      <c r="F615" s="3">
        <v>844</v>
      </c>
      <c r="G615" s="3">
        <v>705</v>
      </c>
      <c r="H615" s="3">
        <v>1249</v>
      </c>
      <c r="I615" s="3">
        <v>1819</v>
      </c>
      <c r="J615" s="3">
        <v>1765</v>
      </c>
      <c r="K615" s="3">
        <v>1212</v>
      </c>
      <c r="L615" s="3">
        <v>1107</v>
      </c>
      <c r="M615" s="3">
        <v>1145</v>
      </c>
      <c r="N615" s="3">
        <v>959</v>
      </c>
    </row>
    <row r="616" spans="1:14" x14ac:dyDescent="0.25">
      <c r="A616" s="6" t="s">
        <v>70</v>
      </c>
      <c r="B616" s="7" t="s">
        <v>2</v>
      </c>
      <c r="C616" s="6" t="s">
        <v>69</v>
      </c>
      <c r="D616" s="5" t="str">
        <f>VLOOKUP(C616,'[1]Colleges and ZIP'!$A$2:$E$956,5,FALSE)</f>
        <v>Seattle-Tacoma-Bellevue, WA MSA</v>
      </c>
      <c r="E616" s="4" t="s">
        <v>0</v>
      </c>
      <c r="F616" s="4" t="s">
        <v>0</v>
      </c>
      <c r="G616" s="3">
        <v>1485</v>
      </c>
      <c r="H616" s="3">
        <v>1572</v>
      </c>
      <c r="I616" s="3">
        <v>2121</v>
      </c>
      <c r="J616" s="3">
        <v>2844</v>
      </c>
      <c r="K616" s="3">
        <v>2728</v>
      </c>
      <c r="L616" s="3">
        <v>3857</v>
      </c>
      <c r="M616" s="3">
        <v>1409</v>
      </c>
      <c r="N616" s="3">
        <v>832</v>
      </c>
    </row>
    <row r="617" spans="1:14" x14ac:dyDescent="0.25">
      <c r="A617" s="6" t="s">
        <v>68</v>
      </c>
      <c r="B617" s="7" t="s">
        <v>5</v>
      </c>
      <c r="C617" s="6" t="s">
        <v>602</v>
      </c>
      <c r="D617" s="5" t="str">
        <f>VLOOKUP(C617,'[1]Colleges and ZIP'!$A$2:$E$956,5,FALSE)</f>
        <v>Morgantown, WV MSA</v>
      </c>
      <c r="E617" s="3">
        <v>138800</v>
      </c>
      <c r="F617" s="3">
        <v>145107</v>
      </c>
      <c r="G617" s="3">
        <v>145656</v>
      </c>
      <c r="H617" s="3">
        <v>154926</v>
      </c>
      <c r="I617" s="3">
        <v>166420</v>
      </c>
      <c r="J617" s="3">
        <v>169303</v>
      </c>
      <c r="K617" s="3">
        <v>167144</v>
      </c>
      <c r="L617" s="3">
        <v>164454</v>
      </c>
      <c r="M617" s="3">
        <v>170145</v>
      </c>
      <c r="N617" s="3">
        <v>172477</v>
      </c>
    </row>
    <row r="618" spans="1:14" x14ac:dyDescent="0.25">
      <c r="A618" s="6" t="s">
        <v>68</v>
      </c>
      <c r="B618" s="7" t="s">
        <v>5</v>
      </c>
      <c r="C618" s="6" t="s">
        <v>426</v>
      </c>
      <c r="D618" s="5" t="str">
        <f>VLOOKUP(C618,'[1]Colleges and ZIP'!$A$2:$E$956,5,FALSE)</f>
        <v>Huntington-Ashland, WV-KY-OH MSA</v>
      </c>
      <c r="E618" s="3">
        <v>22755</v>
      </c>
      <c r="F618" s="3">
        <v>23022</v>
      </c>
      <c r="G618" s="3">
        <v>23645</v>
      </c>
      <c r="H618" s="3">
        <v>24501</v>
      </c>
      <c r="I618" s="3">
        <v>26723</v>
      </c>
      <c r="J618" s="3">
        <v>18998</v>
      </c>
      <c r="K618" s="3">
        <v>19617</v>
      </c>
      <c r="L618" s="3">
        <v>20382</v>
      </c>
      <c r="M618" s="3">
        <v>19936</v>
      </c>
      <c r="N618" s="3">
        <v>20687</v>
      </c>
    </row>
    <row r="619" spans="1:14" x14ac:dyDescent="0.25">
      <c r="A619" s="6" t="s">
        <v>68</v>
      </c>
      <c r="B619" s="7" t="s">
        <v>5</v>
      </c>
      <c r="C619" s="6" t="s">
        <v>212</v>
      </c>
      <c r="D619" s="5" t="str">
        <f>VLOOKUP(C619,'[1]Colleges and ZIP'!$A$2:$E$956,5,FALSE)</f>
        <v>Charleston, WV MSA</v>
      </c>
      <c r="E619" s="3">
        <v>2765</v>
      </c>
      <c r="F619" s="3">
        <v>4362</v>
      </c>
      <c r="G619" s="3">
        <v>4017</v>
      </c>
      <c r="H619" s="3">
        <v>3770</v>
      </c>
      <c r="I619" s="3">
        <v>4176</v>
      </c>
      <c r="J619" s="3">
        <v>5087</v>
      </c>
      <c r="K619" s="3">
        <v>4491</v>
      </c>
      <c r="L619" s="3">
        <v>7221</v>
      </c>
      <c r="M619" s="3">
        <v>7365</v>
      </c>
      <c r="N619" s="3">
        <v>5224</v>
      </c>
    </row>
    <row r="620" spans="1:14" x14ac:dyDescent="0.25">
      <c r="A620" s="6" t="s">
        <v>68</v>
      </c>
      <c r="B620" s="7" t="s">
        <v>2</v>
      </c>
      <c r="C620" s="6" t="s">
        <v>67</v>
      </c>
      <c r="D620" s="5" t="str">
        <f>VLOOKUP(C620,'[1]Colleges and ZIP'!$A$2:$E$956,5,FALSE)</f>
        <v>Wheeling, WV-OH MSA</v>
      </c>
      <c r="E620" s="3">
        <v>7328</v>
      </c>
      <c r="F620" s="3">
        <v>9390</v>
      </c>
      <c r="G620" s="3">
        <v>11551</v>
      </c>
      <c r="H620" s="3">
        <v>9398</v>
      </c>
      <c r="I620" s="3">
        <v>9825</v>
      </c>
      <c r="J620" s="3">
        <v>7225</v>
      </c>
      <c r="K620" s="3">
        <v>4186</v>
      </c>
      <c r="L620" s="3">
        <v>3253</v>
      </c>
      <c r="M620" s="3">
        <v>1721</v>
      </c>
      <c r="N620" s="3">
        <v>776</v>
      </c>
    </row>
    <row r="621" spans="1:14" x14ac:dyDescent="0.25">
      <c r="A621" s="6" t="s">
        <v>10</v>
      </c>
      <c r="B621" s="7" t="s">
        <v>5</v>
      </c>
      <c r="C621" s="6" t="s">
        <v>681</v>
      </c>
      <c r="D621" s="5" t="str">
        <f>VLOOKUP(C621,'[1]Colleges and ZIP'!$A$2:$E$956,5,FALSE)</f>
        <v>Madison, WI MSA</v>
      </c>
      <c r="E621" s="3">
        <v>912219</v>
      </c>
      <c r="F621" s="3">
        <v>944626</v>
      </c>
      <c r="G621" s="3">
        <v>1013649</v>
      </c>
      <c r="H621" s="3">
        <v>1029295</v>
      </c>
      <c r="I621" s="3">
        <v>1111642</v>
      </c>
      <c r="J621" s="3">
        <v>1169779</v>
      </c>
      <c r="K621" s="3">
        <v>1123501</v>
      </c>
      <c r="L621" s="3">
        <v>1108564</v>
      </c>
      <c r="M621" s="3">
        <v>1069077</v>
      </c>
      <c r="N621" s="3">
        <v>1157680</v>
      </c>
    </row>
    <row r="622" spans="1:14" x14ac:dyDescent="0.25">
      <c r="A622" s="6" t="s">
        <v>10</v>
      </c>
      <c r="B622" s="7" t="s">
        <v>2</v>
      </c>
      <c r="C622" s="6" t="s">
        <v>563</v>
      </c>
      <c r="D622" s="5" t="str">
        <f>VLOOKUP(C622,'[1]Colleges and ZIP'!$A$2:$E$956,5,FALSE)</f>
        <v>Milwaukee-Waukesha-West Allis, WI MSA</v>
      </c>
      <c r="E622" s="3">
        <v>158171</v>
      </c>
      <c r="F622" s="3">
        <v>165529</v>
      </c>
      <c r="G622" s="3">
        <v>176237</v>
      </c>
      <c r="H622" s="3">
        <v>191816</v>
      </c>
      <c r="I622" s="3">
        <v>215358</v>
      </c>
      <c r="J622" s="3">
        <v>209040</v>
      </c>
      <c r="K622" s="3">
        <v>201237</v>
      </c>
      <c r="L622" s="3">
        <v>199713</v>
      </c>
      <c r="M622" s="3">
        <v>199283</v>
      </c>
      <c r="N622" s="3">
        <v>199925</v>
      </c>
    </row>
    <row r="623" spans="1:14" x14ac:dyDescent="0.25">
      <c r="A623" s="6" t="s">
        <v>10</v>
      </c>
      <c r="B623" s="7" t="s">
        <v>5</v>
      </c>
      <c r="C623" s="6" t="s">
        <v>537</v>
      </c>
      <c r="D623" s="5" t="str">
        <f>VLOOKUP(C623,'[1]Colleges and ZIP'!$A$2:$E$956,5,FALSE)</f>
        <v>Milwaukee-Waukesha-West Allis, WI MSA</v>
      </c>
      <c r="E623" s="3">
        <v>52523</v>
      </c>
      <c r="F623" s="3">
        <v>52443</v>
      </c>
      <c r="G623" s="3">
        <v>56196</v>
      </c>
      <c r="H623" s="3">
        <v>71181</v>
      </c>
      <c r="I623" s="3">
        <v>65648</v>
      </c>
      <c r="J623" s="3">
        <v>61771</v>
      </c>
      <c r="K623" s="3">
        <v>56587</v>
      </c>
      <c r="L623" s="3">
        <v>60752</v>
      </c>
      <c r="M623" s="3">
        <v>63414</v>
      </c>
      <c r="N623" s="3">
        <v>59813</v>
      </c>
    </row>
    <row r="624" spans="1:14" x14ac:dyDescent="0.25">
      <c r="A624" s="6" t="s">
        <v>10</v>
      </c>
      <c r="B624" s="7" t="s">
        <v>2</v>
      </c>
      <c r="C624" s="6" t="s">
        <v>493</v>
      </c>
      <c r="D624" s="5" t="str">
        <f>VLOOKUP(C624,'[1]Colleges and ZIP'!$A$2:$E$956,5,FALSE)</f>
        <v>Milwaukee-Waukesha-West Allis, WI MSA</v>
      </c>
      <c r="E624" s="3">
        <v>9917</v>
      </c>
      <c r="F624" s="3">
        <v>10602</v>
      </c>
      <c r="G624" s="3">
        <v>10470</v>
      </c>
      <c r="H624" s="3">
        <v>14310</v>
      </c>
      <c r="I624" s="3">
        <v>19876</v>
      </c>
      <c r="J624" s="3">
        <v>18606</v>
      </c>
      <c r="K624" s="3">
        <v>20856</v>
      </c>
      <c r="L624" s="3">
        <v>23633</v>
      </c>
      <c r="M624" s="3">
        <v>24816</v>
      </c>
      <c r="N624" s="3">
        <v>28422</v>
      </c>
    </row>
    <row r="625" spans="1:14" x14ac:dyDescent="0.25">
      <c r="A625" s="6" t="s">
        <v>10</v>
      </c>
      <c r="B625" s="7" t="s">
        <v>5</v>
      </c>
      <c r="C625" s="6" t="s">
        <v>349</v>
      </c>
      <c r="D625" s="5" t="str">
        <f>VLOOKUP(C625,'[1]Colleges and ZIP'!$A$2:$E$956,5,FALSE)</f>
        <v>La Crosse, WI-MN MSA</v>
      </c>
      <c r="E625" s="3">
        <v>3650</v>
      </c>
      <c r="F625" s="3">
        <v>3370</v>
      </c>
      <c r="G625" s="3">
        <v>3349</v>
      </c>
      <c r="H625" s="3">
        <v>4141</v>
      </c>
      <c r="I625" s="3">
        <v>3862</v>
      </c>
      <c r="J625" s="3">
        <v>3583</v>
      </c>
      <c r="K625" s="3">
        <v>3796</v>
      </c>
      <c r="L625" s="3">
        <v>3424</v>
      </c>
      <c r="M625" s="3">
        <v>3615</v>
      </c>
      <c r="N625" s="3">
        <v>3211</v>
      </c>
    </row>
    <row r="626" spans="1:14" x14ac:dyDescent="0.25">
      <c r="A626" s="12" t="s">
        <v>10</v>
      </c>
      <c r="B626" s="11" t="s">
        <v>5</v>
      </c>
      <c r="C626" s="12" t="s">
        <v>300</v>
      </c>
      <c r="D626" s="10" t="str">
        <f>VLOOKUP(C626,'[1]Colleges and ZIP'!$A$2:$E$956,5,FALSE)</f>
        <v>WI NONMETROPOLITAN AREA</v>
      </c>
      <c r="E626" s="8">
        <v>3182</v>
      </c>
      <c r="F626" s="8">
        <v>3325</v>
      </c>
      <c r="G626" s="8">
        <v>4002</v>
      </c>
      <c r="H626" s="8">
        <v>6766</v>
      </c>
      <c r="I626" s="8">
        <v>6171</v>
      </c>
      <c r="J626" s="8">
        <v>5576</v>
      </c>
      <c r="K626" s="8">
        <v>4392</v>
      </c>
      <c r="L626" s="8">
        <v>3919</v>
      </c>
      <c r="M626" s="8">
        <v>3446</v>
      </c>
      <c r="N626" s="8">
        <v>2973</v>
      </c>
    </row>
    <row r="627" spans="1:14" x14ac:dyDescent="0.25">
      <c r="A627" s="6" t="s">
        <v>10</v>
      </c>
      <c r="B627" s="7" t="s">
        <v>5</v>
      </c>
      <c r="C627" s="6" t="s">
        <v>250</v>
      </c>
      <c r="D627" s="5" t="str">
        <f>VLOOKUP(C627,'[1]Colleges and ZIP'!$A$2:$E$956,5,FALSE)</f>
        <v>Eau Claire, WI MSA</v>
      </c>
      <c r="E627" s="3">
        <v>1409</v>
      </c>
      <c r="F627" s="3">
        <v>1167</v>
      </c>
      <c r="G627" s="3">
        <v>1705</v>
      </c>
      <c r="H627" s="3">
        <v>1950</v>
      </c>
      <c r="I627" s="3">
        <v>1406</v>
      </c>
      <c r="J627" s="3">
        <v>1362</v>
      </c>
      <c r="K627" s="3">
        <v>1235</v>
      </c>
      <c r="L627" s="3">
        <v>915</v>
      </c>
      <c r="M627" s="4" t="s">
        <v>0</v>
      </c>
      <c r="N627" s="3">
        <v>1238</v>
      </c>
    </row>
    <row r="628" spans="1:14" x14ac:dyDescent="0.25">
      <c r="A628" s="6" t="s">
        <v>10</v>
      </c>
      <c r="B628" s="7" t="s">
        <v>2</v>
      </c>
      <c r="C628" s="6" t="s">
        <v>164</v>
      </c>
      <c r="D628" s="5" t="str">
        <f>VLOOKUP(C628,'[1]Colleges and ZIP'!$A$2:$E$956,5,FALSE)</f>
        <v>Milwaukee-Waukesha-West Allis, WI MSA</v>
      </c>
      <c r="E628" s="3">
        <v>3740</v>
      </c>
      <c r="F628" s="3">
        <v>4156</v>
      </c>
      <c r="G628" s="3">
        <v>4245</v>
      </c>
      <c r="H628" s="3">
        <v>3944</v>
      </c>
      <c r="I628" s="3">
        <v>4472</v>
      </c>
      <c r="J628" s="3">
        <v>4635</v>
      </c>
      <c r="K628" s="3">
        <v>4376</v>
      </c>
      <c r="L628" s="3">
        <v>4410</v>
      </c>
      <c r="M628" s="3">
        <v>4524</v>
      </c>
      <c r="N628" s="3">
        <v>3930</v>
      </c>
    </row>
    <row r="629" spans="1:14" x14ac:dyDescent="0.25">
      <c r="A629" s="6" t="s">
        <v>10</v>
      </c>
      <c r="B629" s="7" t="s">
        <v>5</v>
      </c>
      <c r="C629" s="6" t="s">
        <v>9</v>
      </c>
      <c r="D629" s="5" t="str">
        <f>VLOOKUP(C629,'[1]Colleges and ZIP'!$A$2:$E$956,5,FALSE)</f>
        <v>Green Bay, WI MSA</v>
      </c>
      <c r="E629" s="3">
        <v>1227</v>
      </c>
      <c r="F629" s="3">
        <v>1111</v>
      </c>
      <c r="G629" s="3">
        <v>1047</v>
      </c>
      <c r="H629" s="3">
        <v>1219</v>
      </c>
      <c r="I629" s="3">
        <v>1239</v>
      </c>
      <c r="J629" s="3">
        <v>1259</v>
      </c>
      <c r="K629" s="3">
        <v>1279</v>
      </c>
      <c r="L629" s="3">
        <v>1299</v>
      </c>
      <c r="M629" s="3">
        <v>1320</v>
      </c>
      <c r="N629" s="3">
        <v>1599</v>
      </c>
    </row>
    <row r="630" spans="1:14" x14ac:dyDescent="0.25">
      <c r="A630" s="12" t="s">
        <v>512</v>
      </c>
      <c r="B630" s="11" t="s">
        <v>5</v>
      </c>
      <c r="C630" s="12" t="s">
        <v>511</v>
      </c>
      <c r="D630" s="10" t="str">
        <f>VLOOKUP(C630,'[1]Colleges and ZIP'!$A$2:$E$956,5,FALSE)</f>
        <v>WY NONMETROPOLITAN AREA</v>
      </c>
      <c r="E630" s="8">
        <v>80041</v>
      </c>
      <c r="F630" s="8">
        <v>76711</v>
      </c>
      <c r="G630" s="8">
        <v>79684</v>
      </c>
      <c r="H630" s="8">
        <v>55319</v>
      </c>
      <c r="I630" s="8">
        <v>57549</v>
      </c>
      <c r="J630" s="8">
        <v>65611</v>
      </c>
      <c r="K630" s="8">
        <v>65490</v>
      </c>
      <c r="L630" s="8">
        <v>51422</v>
      </c>
      <c r="M630" s="8">
        <v>56996</v>
      </c>
      <c r="N630" s="8">
        <v>112056</v>
      </c>
    </row>
    <row r="633" spans="1:14" x14ac:dyDescent="0.25">
      <c r="D633" s="3"/>
      <c r="E633" s="3"/>
    </row>
  </sheetData>
  <autoFilter ref="A1:N630">
    <sortState ref="A2:N630">
      <sortCondition ref="A1:A630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 years available</vt:lpstr>
      <vt:lpstr>State</vt:lpstr>
      <vt:lpstr>METRO</vt:lpstr>
      <vt:lpstr>State Per 10,000</vt:lpstr>
      <vt:lpstr>Metro per 10,000</vt:lpstr>
      <vt:lpstr>HERD Expenditures, 2007-2016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ssti40</dc:creator>
  <cp:lastModifiedBy>Windows User</cp:lastModifiedBy>
  <dcterms:created xsi:type="dcterms:W3CDTF">2018-02-14T21:49:44Z</dcterms:created>
  <dcterms:modified xsi:type="dcterms:W3CDTF">2019-12-03T23:40:24Z</dcterms:modified>
</cp:coreProperties>
</file>