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Colin\"/>
    </mc:Choice>
  </mc:AlternateContent>
  <bookViews>
    <workbookView xWindow="0" yWindow="0" windowWidth="20490" windowHeight="7620" activeTab="2"/>
  </bookViews>
  <sheets>
    <sheet name="Formatted" sheetId="1" r:id="rId1"/>
    <sheet name="Raw Data" sheetId="2" r:id="rId2"/>
    <sheet name="Top 10" sheetId="5" r:id="rId3"/>
    <sheet name="Analysis" sheetId="4" r:id="rId4"/>
    <sheet name="Avg $ per Award" sheetId="3" r:id="rId5"/>
  </sheets>
  <definedNames>
    <definedName name="_xlnm._FilterDatabase" localSheetId="0" hidden="1">Formatted!$B$1:$B$114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5" l="1"/>
  <c r="I4" i="5"/>
  <c r="F4" i="5"/>
  <c r="C4" i="5"/>
  <c r="B60" i="5"/>
  <c r="P59" i="2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3" i="4"/>
  <c r="L57" i="4" l="1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L3" i="4"/>
  <c r="G7" i="4"/>
  <c r="G11" i="4"/>
  <c r="G15" i="4"/>
  <c r="G19" i="4"/>
  <c r="G23" i="4"/>
  <c r="G27" i="4"/>
  <c r="G31" i="4"/>
  <c r="G35" i="4"/>
  <c r="G39" i="4"/>
  <c r="G43" i="4"/>
  <c r="G47" i="4"/>
  <c r="G51" i="4"/>
  <c r="G55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3" i="4"/>
  <c r="G4" i="4"/>
  <c r="G5" i="4"/>
  <c r="G6" i="4"/>
  <c r="G8" i="4"/>
  <c r="G9" i="4"/>
  <c r="G10" i="4"/>
  <c r="G12" i="4"/>
  <c r="G13" i="4"/>
  <c r="G14" i="4"/>
  <c r="G16" i="4"/>
  <c r="G17" i="4"/>
  <c r="G18" i="4"/>
  <c r="G20" i="4"/>
  <c r="G21" i="4"/>
  <c r="G22" i="4"/>
  <c r="G24" i="4"/>
  <c r="G25" i="4"/>
  <c r="G26" i="4"/>
  <c r="G28" i="4"/>
  <c r="G29" i="4"/>
  <c r="G30" i="4"/>
  <c r="G32" i="4"/>
  <c r="G33" i="4"/>
  <c r="G34" i="4"/>
  <c r="G36" i="4"/>
  <c r="G37" i="4"/>
  <c r="G38" i="4"/>
  <c r="G40" i="4"/>
  <c r="G41" i="4"/>
  <c r="G42" i="4"/>
  <c r="G44" i="4"/>
  <c r="G45" i="4"/>
  <c r="G46" i="4"/>
  <c r="G48" i="4"/>
  <c r="G49" i="4"/>
  <c r="G50" i="4"/>
  <c r="G52" i="4"/>
  <c r="G53" i="4"/>
  <c r="G54" i="4"/>
  <c r="G56" i="4"/>
  <c r="G57" i="4"/>
  <c r="G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3" i="4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Q59" i="2"/>
  <c r="R59" i="2"/>
  <c r="S59" i="2"/>
  <c r="T59" i="2"/>
  <c r="U59" i="2"/>
  <c r="V59" i="2"/>
  <c r="W59" i="2"/>
  <c r="X59" i="2"/>
  <c r="Y59" i="2"/>
  <c r="B59" i="2"/>
  <c r="M13" i="3"/>
  <c r="B3" i="3"/>
  <c r="C3" i="3"/>
  <c r="D3" i="3"/>
  <c r="E3" i="3"/>
  <c r="F3" i="3"/>
  <c r="G3" i="3"/>
  <c r="H3" i="3"/>
  <c r="I3" i="3"/>
  <c r="J3" i="3"/>
  <c r="K3" i="3"/>
  <c r="L3" i="3"/>
  <c r="M3" i="3"/>
  <c r="P3" i="3" s="1"/>
  <c r="B4" i="3"/>
  <c r="C4" i="3"/>
  <c r="D4" i="3"/>
  <c r="E4" i="3"/>
  <c r="F4" i="3"/>
  <c r="G4" i="3"/>
  <c r="H4" i="3"/>
  <c r="I4" i="3"/>
  <c r="J4" i="3"/>
  <c r="K4" i="3"/>
  <c r="L4" i="3"/>
  <c r="M4" i="3"/>
  <c r="B5" i="3"/>
  <c r="C5" i="3"/>
  <c r="D5" i="3"/>
  <c r="K5" i="3"/>
  <c r="L5" i="3"/>
  <c r="M5" i="3"/>
  <c r="P5" i="3" s="1"/>
  <c r="B6" i="3"/>
  <c r="C6" i="3"/>
  <c r="D6" i="3"/>
  <c r="E6" i="3"/>
  <c r="F6" i="3"/>
  <c r="G6" i="3"/>
  <c r="H6" i="3"/>
  <c r="I6" i="3"/>
  <c r="J6" i="3"/>
  <c r="K6" i="3"/>
  <c r="L6" i="3"/>
  <c r="M6" i="3"/>
  <c r="P6" i="3" s="1"/>
  <c r="B7" i="3"/>
  <c r="C7" i="3"/>
  <c r="D7" i="3"/>
  <c r="E7" i="3"/>
  <c r="F7" i="3"/>
  <c r="G7" i="3"/>
  <c r="H7" i="3"/>
  <c r="I7" i="3"/>
  <c r="J7" i="3"/>
  <c r="K7" i="3"/>
  <c r="L7" i="3"/>
  <c r="M7" i="3"/>
  <c r="P7" i="3" s="1"/>
  <c r="B8" i="3"/>
  <c r="C8" i="3"/>
  <c r="D8" i="3"/>
  <c r="E8" i="3"/>
  <c r="F8" i="3"/>
  <c r="G8" i="3"/>
  <c r="H8" i="3"/>
  <c r="I8" i="3"/>
  <c r="J8" i="3"/>
  <c r="K8" i="3"/>
  <c r="L8" i="3"/>
  <c r="M8" i="3"/>
  <c r="B9" i="3"/>
  <c r="C9" i="3"/>
  <c r="D9" i="3"/>
  <c r="E9" i="3"/>
  <c r="F9" i="3"/>
  <c r="G9" i="3"/>
  <c r="H9" i="3"/>
  <c r="I9" i="3"/>
  <c r="J9" i="3"/>
  <c r="K9" i="3"/>
  <c r="L9" i="3"/>
  <c r="M9" i="3"/>
  <c r="P9" i="3" s="1"/>
  <c r="B10" i="3"/>
  <c r="C10" i="3"/>
  <c r="D10" i="3"/>
  <c r="E10" i="3"/>
  <c r="F10" i="3"/>
  <c r="G10" i="3"/>
  <c r="H10" i="3"/>
  <c r="I10" i="3"/>
  <c r="J10" i="3"/>
  <c r="K10" i="3"/>
  <c r="L10" i="3"/>
  <c r="M10" i="3"/>
  <c r="P10" i="3" s="1"/>
  <c r="B11" i="3"/>
  <c r="C11" i="3"/>
  <c r="D11" i="3"/>
  <c r="E11" i="3"/>
  <c r="F11" i="3"/>
  <c r="G11" i="3"/>
  <c r="H11" i="3"/>
  <c r="I11" i="3"/>
  <c r="J11" i="3"/>
  <c r="K11" i="3"/>
  <c r="L11" i="3"/>
  <c r="M11" i="3"/>
  <c r="P11" i="3" s="1"/>
  <c r="B12" i="3"/>
  <c r="C12" i="3"/>
  <c r="D12" i="3"/>
  <c r="E12" i="3"/>
  <c r="F12" i="3"/>
  <c r="G12" i="3"/>
  <c r="H12" i="3"/>
  <c r="I12" i="3"/>
  <c r="J12" i="3"/>
  <c r="K12" i="3"/>
  <c r="L12" i="3"/>
  <c r="M12" i="3"/>
  <c r="P12" i="3" s="1"/>
  <c r="B13" i="3"/>
  <c r="C13" i="3"/>
  <c r="D13" i="3"/>
  <c r="E13" i="3"/>
  <c r="F13" i="3"/>
  <c r="G13" i="3"/>
  <c r="H13" i="3"/>
  <c r="I13" i="3"/>
  <c r="J13" i="3"/>
  <c r="K13" i="3"/>
  <c r="L13" i="3"/>
  <c r="B14" i="3"/>
  <c r="C14" i="3"/>
  <c r="D14" i="3"/>
  <c r="E14" i="3"/>
  <c r="F14" i="3"/>
  <c r="G14" i="3"/>
  <c r="H14" i="3"/>
  <c r="I14" i="3"/>
  <c r="J14" i="3"/>
  <c r="K14" i="3"/>
  <c r="L14" i="3"/>
  <c r="M14" i="3"/>
  <c r="P14" i="3" s="1"/>
  <c r="B15" i="3"/>
  <c r="C15" i="3"/>
  <c r="D15" i="3"/>
  <c r="E15" i="3"/>
  <c r="F15" i="3"/>
  <c r="G15" i="3"/>
  <c r="H15" i="3"/>
  <c r="J15" i="3"/>
  <c r="K15" i="3"/>
  <c r="L15" i="3"/>
  <c r="M15" i="3"/>
  <c r="P15" i="3" s="1"/>
  <c r="B16" i="3"/>
  <c r="C16" i="3"/>
  <c r="D16" i="3"/>
  <c r="E16" i="3"/>
  <c r="F16" i="3"/>
  <c r="G16" i="3"/>
  <c r="H16" i="3"/>
  <c r="I16" i="3"/>
  <c r="J16" i="3"/>
  <c r="K16" i="3"/>
  <c r="L16" i="3"/>
  <c r="M16" i="3"/>
  <c r="B17" i="3"/>
  <c r="C17" i="3"/>
  <c r="D17" i="3"/>
  <c r="E17" i="3"/>
  <c r="F17" i="3"/>
  <c r="G17" i="3"/>
  <c r="H17" i="3"/>
  <c r="I17" i="3"/>
  <c r="J17" i="3"/>
  <c r="K17" i="3"/>
  <c r="L17" i="3"/>
  <c r="M17" i="3"/>
  <c r="P17" i="3" s="1"/>
  <c r="B18" i="3"/>
  <c r="C18" i="3"/>
  <c r="D18" i="3"/>
  <c r="E18" i="3"/>
  <c r="F18" i="3"/>
  <c r="G18" i="3"/>
  <c r="H18" i="3"/>
  <c r="I18" i="3"/>
  <c r="J18" i="3"/>
  <c r="K18" i="3"/>
  <c r="L18" i="3"/>
  <c r="M18" i="3"/>
  <c r="P18" i="3" s="1"/>
  <c r="B19" i="3"/>
  <c r="C19" i="3"/>
  <c r="D19" i="3"/>
  <c r="E19" i="3"/>
  <c r="F19" i="3"/>
  <c r="G19" i="3"/>
  <c r="H19" i="3"/>
  <c r="I19" i="3"/>
  <c r="J19" i="3"/>
  <c r="K19" i="3"/>
  <c r="L19" i="3"/>
  <c r="M19" i="3"/>
  <c r="P19" i="3" s="1"/>
  <c r="B20" i="3"/>
  <c r="C20" i="3"/>
  <c r="D20" i="3"/>
  <c r="E20" i="3"/>
  <c r="F20" i="3"/>
  <c r="G20" i="3"/>
  <c r="H20" i="3"/>
  <c r="I20" i="3"/>
  <c r="J20" i="3"/>
  <c r="K20" i="3"/>
  <c r="L20" i="3"/>
  <c r="M20" i="3"/>
  <c r="B21" i="3"/>
  <c r="C21" i="3"/>
  <c r="D21" i="3"/>
  <c r="E21" i="3"/>
  <c r="F21" i="3"/>
  <c r="G21" i="3"/>
  <c r="H21" i="3"/>
  <c r="I21" i="3"/>
  <c r="J21" i="3"/>
  <c r="K21" i="3"/>
  <c r="L21" i="3"/>
  <c r="M21" i="3"/>
  <c r="P21" i="3" s="1"/>
  <c r="B22" i="3"/>
  <c r="C22" i="3"/>
  <c r="D22" i="3"/>
  <c r="E22" i="3"/>
  <c r="F22" i="3"/>
  <c r="G22" i="3"/>
  <c r="H22" i="3"/>
  <c r="I22" i="3"/>
  <c r="J22" i="3"/>
  <c r="K22" i="3"/>
  <c r="L22" i="3"/>
  <c r="M22" i="3"/>
  <c r="P22" i="3" s="1"/>
  <c r="B23" i="3"/>
  <c r="C23" i="3"/>
  <c r="D23" i="3"/>
  <c r="E23" i="3"/>
  <c r="F23" i="3"/>
  <c r="G23" i="3"/>
  <c r="H23" i="3"/>
  <c r="I23" i="3"/>
  <c r="J23" i="3"/>
  <c r="K23" i="3"/>
  <c r="L23" i="3"/>
  <c r="M23" i="3"/>
  <c r="P23" i="3" s="1"/>
  <c r="B24" i="3"/>
  <c r="C24" i="3"/>
  <c r="D24" i="3"/>
  <c r="E24" i="3"/>
  <c r="F24" i="3"/>
  <c r="G24" i="3"/>
  <c r="H24" i="3"/>
  <c r="I24" i="3"/>
  <c r="J24" i="3"/>
  <c r="K24" i="3"/>
  <c r="L24" i="3"/>
  <c r="M24" i="3"/>
  <c r="B25" i="3"/>
  <c r="C25" i="3"/>
  <c r="D25" i="3"/>
  <c r="E25" i="3"/>
  <c r="F25" i="3"/>
  <c r="G25" i="3"/>
  <c r="H25" i="3"/>
  <c r="I25" i="3"/>
  <c r="J25" i="3"/>
  <c r="K25" i="3"/>
  <c r="L25" i="3"/>
  <c r="M25" i="3"/>
  <c r="P25" i="3" s="1"/>
  <c r="B26" i="3"/>
  <c r="C26" i="3"/>
  <c r="D26" i="3"/>
  <c r="E26" i="3"/>
  <c r="F26" i="3"/>
  <c r="G26" i="3"/>
  <c r="H26" i="3"/>
  <c r="I26" i="3"/>
  <c r="J26" i="3"/>
  <c r="K26" i="3"/>
  <c r="L26" i="3"/>
  <c r="M26" i="3"/>
  <c r="P26" i="3" s="1"/>
  <c r="B27" i="3"/>
  <c r="C27" i="3"/>
  <c r="D27" i="3"/>
  <c r="E27" i="3"/>
  <c r="F27" i="3"/>
  <c r="G27" i="3"/>
  <c r="H27" i="3"/>
  <c r="I27" i="3"/>
  <c r="J27" i="3"/>
  <c r="K27" i="3"/>
  <c r="L27" i="3"/>
  <c r="M27" i="3"/>
  <c r="P27" i="3" s="1"/>
  <c r="B28" i="3"/>
  <c r="C28" i="3"/>
  <c r="D28" i="3"/>
  <c r="E28" i="3"/>
  <c r="F28" i="3"/>
  <c r="G28" i="3"/>
  <c r="H28" i="3"/>
  <c r="I28" i="3"/>
  <c r="J28" i="3"/>
  <c r="K28" i="3"/>
  <c r="L28" i="3"/>
  <c r="M28" i="3"/>
  <c r="B29" i="3"/>
  <c r="C29" i="3"/>
  <c r="D29" i="3"/>
  <c r="E29" i="3"/>
  <c r="F29" i="3"/>
  <c r="G29" i="3"/>
  <c r="H29" i="3"/>
  <c r="I29" i="3"/>
  <c r="J29" i="3"/>
  <c r="K29" i="3"/>
  <c r="L29" i="3"/>
  <c r="M29" i="3"/>
  <c r="P29" i="3" s="1"/>
  <c r="B30" i="3"/>
  <c r="C30" i="3"/>
  <c r="D30" i="3"/>
  <c r="E30" i="3"/>
  <c r="F30" i="3"/>
  <c r="G30" i="3"/>
  <c r="H30" i="3"/>
  <c r="I30" i="3"/>
  <c r="J30" i="3"/>
  <c r="K30" i="3"/>
  <c r="L30" i="3"/>
  <c r="M30" i="3"/>
  <c r="P30" i="3" s="1"/>
  <c r="B31" i="3"/>
  <c r="C31" i="3"/>
  <c r="D31" i="3"/>
  <c r="E31" i="3"/>
  <c r="F31" i="3"/>
  <c r="G31" i="3"/>
  <c r="H31" i="3"/>
  <c r="I31" i="3"/>
  <c r="J31" i="3"/>
  <c r="K31" i="3"/>
  <c r="L31" i="3"/>
  <c r="M31" i="3"/>
  <c r="P31" i="3" s="1"/>
  <c r="B32" i="3"/>
  <c r="C32" i="3"/>
  <c r="D32" i="3"/>
  <c r="E32" i="3"/>
  <c r="F32" i="3"/>
  <c r="G32" i="3"/>
  <c r="H32" i="3"/>
  <c r="I32" i="3"/>
  <c r="J32" i="3"/>
  <c r="K32" i="3"/>
  <c r="L32" i="3"/>
  <c r="M32" i="3"/>
  <c r="B33" i="3"/>
  <c r="C33" i="3"/>
  <c r="D33" i="3"/>
  <c r="E33" i="3"/>
  <c r="F33" i="3"/>
  <c r="G33" i="3"/>
  <c r="H33" i="3"/>
  <c r="I33" i="3"/>
  <c r="J33" i="3"/>
  <c r="K33" i="3"/>
  <c r="L33" i="3"/>
  <c r="M33" i="3"/>
  <c r="P33" i="3" s="1"/>
  <c r="B34" i="3"/>
  <c r="C34" i="3"/>
  <c r="D34" i="3"/>
  <c r="E34" i="3"/>
  <c r="F34" i="3"/>
  <c r="G34" i="3"/>
  <c r="H34" i="3"/>
  <c r="I34" i="3"/>
  <c r="J34" i="3"/>
  <c r="K34" i="3"/>
  <c r="L34" i="3"/>
  <c r="M34" i="3"/>
  <c r="P34" i="3" s="1"/>
  <c r="B35" i="3"/>
  <c r="C35" i="3"/>
  <c r="D35" i="3"/>
  <c r="E35" i="3"/>
  <c r="F35" i="3"/>
  <c r="G35" i="3"/>
  <c r="H35" i="3"/>
  <c r="I35" i="3"/>
  <c r="J35" i="3"/>
  <c r="K35" i="3"/>
  <c r="L35" i="3"/>
  <c r="M35" i="3"/>
  <c r="P35" i="3" s="1"/>
  <c r="B36" i="3"/>
  <c r="C36" i="3"/>
  <c r="D36" i="3"/>
  <c r="E36" i="3"/>
  <c r="F36" i="3"/>
  <c r="G36" i="3"/>
  <c r="H36" i="3"/>
  <c r="I36" i="3"/>
  <c r="J36" i="3"/>
  <c r="K36" i="3"/>
  <c r="L36" i="3"/>
  <c r="M36" i="3"/>
  <c r="B37" i="3"/>
  <c r="C37" i="3"/>
  <c r="D37" i="3"/>
  <c r="E37" i="3"/>
  <c r="F37" i="3"/>
  <c r="G37" i="3"/>
  <c r="H37" i="3"/>
  <c r="I37" i="3"/>
  <c r="J37" i="3"/>
  <c r="K37" i="3"/>
  <c r="L37" i="3"/>
  <c r="M37" i="3"/>
  <c r="P37" i="3" s="1"/>
  <c r="B38" i="3"/>
  <c r="C38" i="3"/>
  <c r="D38" i="3"/>
  <c r="E38" i="3"/>
  <c r="F38" i="3"/>
  <c r="G38" i="3"/>
  <c r="H38" i="3"/>
  <c r="I38" i="3"/>
  <c r="J38" i="3"/>
  <c r="K38" i="3"/>
  <c r="L38" i="3"/>
  <c r="M38" i="3"/>
  <c r="P38" i="3" s="1"/>
  <c r="B39" i="3"/>
  <c r="C39" i="3"/>
  <c r="D39" i="3"/>
  <c r="E39" i="3"/>
  <c r="F39" i="3"/>
  <c r="G39" i="3"/>
  <c r="H39" i="3"/>
  <c r="I39" i="3"/>
  <c r="J39" i="3"/>
  <c r="K39" i="3"/>
  <c r="L39" i="3"/>
  <c r="M39" i="3"/>
  <c r="P39" i="3" s="1"/>
  <c r="B40" i="3"/>
  <c r="C40" i="3"/>
  <c r="D40" i="3"/>
  <c r="E40" i="3"/>
  <c r="F40" i="3"/>
  <c r="G40" i="3"/>
  <c r="H40" i="3"/>
  <c r="I40" i="3"/>
  <c r="J40" i="3"/>
  <c r="K40" i="3"/>
  <c r="L40" i="3"/>
  <c r="M40" i="3"/>
  <c r="B41" i="3"/>
  <c r="C41" i="3"/>
  <c r="D41" i="3"/>
  <c r="E41" i="3"/>
  <c r="F41" i="3"/>
  <c r="G41" i="3"/>
  <c r="H41" i="3"/>
  <c r="I41" i="3"/>
  <c r="J41" i="3"/>
  <c r="K41" i="3"/>
  <c r="L41" i="3"/>
  <c r="M41" i="3"/>
  <c r="P41" i="3" s="1"/>
  <c r="B42" i="3"/>
  <c r="C42" i="3"/>
  <c r="D42" i="3"/>
  <c r="E42" i="3"/>
  <c r="F42" i="3"/>
  <c r="G42" i="3"/>
  <c r="H42" i="3"/>
  <c r="I42" i="3"/>
  <c r="J42" i="3"/>
  <c r="K42" i="3"/>
  <c r="L42" i="3"/>
  <c r="M42" i="3"/>
  <c r="P42" i="3" s="1"/>
  <c r="B43" i="3"/>
  <c r="C43" i="3"/>
  <c r="D43" i="3"/>
  <c r="E43" i="3"/>
  <c r="F43" i="3"/>
  <c r="G43" i="3"/>
  <c r="H43" i="3"/>
  <c r="I43" i="3"/>
  <c r="J43" i="3"/>
  <c r="K43" i="3"/>
  <c r="L43" i="3"/>
  <c r="M43" i="3"/>
  <c r="P43" i="3" s="1"/>
  <c r="B44" i="3"/>
  <c r="C44" i="3"/>
  <c r="D44" i="3"/>
  <c r="E44" i="3"/>
  <c r="F44" i="3"/>
  <c r="G44" i="3"/>
  <c r="H44" i="3"/>
  <c r="I44" i="3"/>
  <c r="J44" i="3"/>
  <c r="K44" i="3"/>
  <c r="L44" i="3"/>
  <c r="M44" i="3"/>
  <c r="B45" i="3"/>
  <c r="C45" i="3"/>
  <c r="D45" i="3"/>
  <c r="E45" i="3"/>
  <c r="F45" i="3"/>
  <c r="G45" i="3"/>
  <c r="H45" i="3"/>
  <c r="I45" i="3"/>
  <c r="J45" i="3"/>
  <c r="K45" i="3"/>
  <c r="L45" i="3"/>
  <c r="M45" i="3"/>
  <c r="P45" i="3" s="1"/>
  <c r="B46" i="3"/>
  <c r="C46" i="3"/>
  <c r="D46" i="3"/>
  <c r="E46" i="3"/>
  <c r="F46" i="3"/>
  <c r="G46" i="3"/>
  <c r="H46" i="3"/>
  <c r="I46" i="3"/>
  <c r="J46" i="3"/>
  <c r="K46" i="3"/>
  <c r="L46" i="3"/>
  <c r="M46" i="3"/>
  <c r="P46" i="3" s="1"/>
  <c r="B47" i="3"/>
  <c r="C47" i="3"/>
  <c r="D47" i="3"/>
  <c r="E47" i="3"/>
  <c r="F47" i="3"/>
  <c r="G47" i="3"/>
  <c r="H47" i="3"/>
  <c r="I47" i="3"/>
  <c r="J47" i="3"/>
  <c r="K47" i="3"/>
  <c r="L47" i="3"/>
  <c r="M47" i="3"/>
  <c r="P47" i="3" s="1"/>
  <c r="B48" i="3"/>
  <c r="C48" i="3"/>
  <c r="D48" i="3"/>
  <c r="E48" i="3"/>
  <c r="F48" i="3"/>
  <c r="G48" i="3"/>
  <c r="H48" i="3"/>
  <c r="I48" i="3"/>
  <c r="J48" i="3"/>
  <c r="K48" i="3"/>
  <c r="L48" i="3"/>
  <c r="M48" i="3"/>
  <c r="B49" i="3"/>
  <c r="C49" i="3"/>
  <c r="D49" i="3"/>
  <c r="E49" i="3"/>
  <c r="F49" i="3"/>
  <c r="G49" i="3"/>
  <c r="H49" i="3"/>
  <c r="I49" i="3"/>
  <c r="J49" i="3"/>
  <c r="K49" i="3"/>
  <c r="L49" i="3"/>
  <c r="M49" i="3"/>
  <c r="P49" i="3" s="1"/>
  <c r="B50" i="3"/>
  <c r="C50" i="3"/>
  <c r="D50" i="3"/>
  <c r="E50" i="3"/>
  <c r="F50" i="3"/>
  <c r="G50" i="3"/>
  <c r="H50" i="3"/>
  <c r="I50" i="3"/>
  <c r="J50" i="3"/>
  <c r="K50" i="3"/>
  <c r="L50" i="3"/>
  <c r="M50" i="3"/>
  <c r="P50" i="3" s="1"/>
  <c r="B51" i="3"/>
  <c r="C51" i="3"/>
  <c r="D51" i="3"/>
  <c r="E51" i="3"/>
  <c r="F51" i="3"/>
  <c r="G51" i="3"/>
  <c r="H51" i="3"/>
  <c r="I51" i="3"/>
  <c r="J51" i="3"/>
  <c r="K51" i="3"/>
  <c r="L51" i="3"/>
  <c r="M51" i="3"/>
  <c r="P51" i="3" s="1"/>
  <c r="B52" i="3"/>
  <c r="C52" i="3"/>
  <c r="D52" i="3"/>
  <c r="E52" i="3"/>
  <c r="F52" i="3"/>
  <c r="G52" i="3"/>
  <c r="H52" i="3"/>
  <c r="I52" i="3"/>
  <c r="J52" i="3"/>
  <c r="K52" i="3"/>
  <c r="L52" i="3"/>
  <c r="M52" i="3"/>
  <c r="B53" i="3"/>
  <c r="C53" i="3"/>
  <c r="D53" i="3"/>
  <c r="E53" i="3"/>
  <c r="F53" i="3"/>
  <c r="G53" i="3"/>
  <c r="H53" i="3"/>
  <c r="I53" i="3"/>
  <c r="J53" i="3"/>
  <c r="K53" i="3"/>
  <c r="L53" i="3"/>
  <c r="M53" i="3"/>
  <c r="P53" i="3" s="1"/>
  <c r="B54" i="3"/>
  <c r="C54" i="3"/>
  <c r="D54" i="3"/>
  <c r="E54" i="3"/>
  <c r="F54" i="3"/>
  <c r="G54" i="3"/>
  <c r="H54" i="3"/>
  <c r="I54" i="3"/>
  <c r="J54" i="3"/>
  <c r="K54" i="3"/>
  <c r="L54" i="3"/>
  <c r="M54" i="3"/>
  <c r="P54" i="3" s="1"/>
  <c r="B55" i="3"/>
  <c r="C55" i="3"/>
  <c r="D55" i="3"/>
  <c r="E55" i="3"/>
  <c r="F55" i="3"/>
  <c r="G55" i="3"/>
  <c r="H55" i="3"/>
  <c r="I55" i="3"/>
  <c r="J55" i="3"/>
  <c r="K55" i="3"/>
  <c r="L55" i="3"/>
  <c r="M55" i="3"/>
  <c r="P55" i="3" s="1"/>
  <c r="B56" i="3"/>
  <c r="C56" i="3"/>
  <c r="D56" i="3"/>
  <c r="E56" i="3"/>
  <c r="F56" i="3"/>
  <c r="G56" i="3"/>
  <c r="H56" i="3"/>
  <c r="I56" i="3"/>
  <c r="J56" i="3"/>
  <c r="K56" i="3"/>
  <c r="L56" i="3"/>
  <c r="M56" i="3"/>
  <c r="B57" i="3"/>
  <c r="C57" i="3"/>
  <c r="D57" i="3"/>
  <c r="E57" i="3"/>
  <c r="F57" i="3"/>
  <c r="G57" i="3"/>
  <c r="H57" i="3"/>
  <c r="I57" i="3"/>
  <c r="J57" i="3"/>
  <c r="K57" i="3"/>
  <c r="L57" i="3"/>
  <c r="M57" i="3"/>
  <c r="P57" i="3" s="1"/>
  <c r="Q12" i="3" l="1"/>
  <c r="Q8" i="3"/>
  <c r="P8" i="3"/>
  <c r="Q11" i="3"/>
  <c r="N57" i="3"/>
  <c r="Q56" i="3"/>
  <c r="N56" i="3"/>
  <c r="N55" i="3"/>
  <c r="N53" i="3"/>
  <c r="Q52" i="3"/>
  <c r="N51" i="3"/>
  <c r="N49" i="3"/>
  <c r="Q48" i="3"/>
  <c r="N47" i="3"/>
  <c r="N45" i="3"/>
  <c r="Q44" i="3"/>
  <c r="N44" i="3"/>
  <c r="N43" i="3"/>
  <c r="N41" i="3"/>
  <c r="Q40" i="3"/>
  <c r="N40" i="3"/>
  <c r="N39" i="3"/>
  <c r="N37" i="3"/>
  <c r="Q36" i="3"/>
  <c r="N35" i="3"/>
  <c r="N33" i="3"/>
  <c r="Q32" i="3"/>
  <c r="N29" i="3"/>
  <c r="Q28" i="3"/>
  <c r="N28" i="3"/>
  <c r="Q24" i="3"/>
  <c r="Q20" i="3"/>
  <c r="Q16" i="3"/>
  <c r="N5" i="3"/>
  <c r="Q4" i="3"/>
  <c r="P13" i="3"/>
  <c r="Q7" i="3"/>
  <c r="N4" i="3"/>
  <c r="P28" i="3"/>
  <c r="N54" i="3"/>
  <c r="O53" i="3"/>
  <c r="N50" i="3"/>
  <c r="O49" i="3"/>
  <c r="O48" i="3"/>
  <c r="N46" i="3"/>
  <c r="O45" i="3"/>
  <c r="N42" i="3"/>
  <c r="N38" i="3"/>
  <c r="O37" i="3"/>
  <c r="N34" i="3"/>
  <c r="O33" i="3"/>
  <c r="O32" i="3"/>
  <c r="O31" i="3"/>
  <c r="O30" i="3"/>
  <c r="O28" i="3"/>
  <c r="N26" i="3"/>
  <c r="O23" i="3"/>
  <c r="O22" i="3"/>
  <c r="O21" i="3"/>
  <c r="O20" i="3"/>
  <c r="N18" i="3"/>
  <c r="O16" i="3"/>
  <c r="O13" i="3"/>
  <c r="O4" i="3"/>
  <c r="O3" i="3"/>
  <c r="P40" i="3"/>
  <c r="N13" i="3"/>
  <c r="N12" i="3"/>
  <c r="N11" i="3"/>
  <c r="N9" i="3"/>
  <c r="N8" i="3"/>
  <c r="N7" i="3"/>
  <c r="P52" i="3"/>
  <c r="P36" i="3"/>
  <c r="P20" i="3"/>
  <c r="P4" i="3"/>
  <c r="N52" i="3"/>
  <c r="N48" i="3"/>
  <c r="N36" i="3"/>
  <c r="N32" i="3"/>
  <c r="N31" i="3"/>
  <c r="N27" i="3"/>
  <c r="N25" i="3"/>
  <c r="N24" i="3"/>
  <c r="N23" i="3"/>
  <c r="N21" i="3"/>
  <c r="N20" i="3"/>
  <c r="N19" i="3"/>
  <c r="N17" i="3"/>
  <c r="N16" i="3"/>
  <c r="O15" i="3"/>
  <c r="O14" i="3"/>
  <c r="P44" i="3"/>
  <c r="O57" i="3"/>
  <c r="O56" i="3"/>
  <c r="O55" i="3"/>
  <c r="O54" i="3"/>
  <c r="O52" i="3"/>
  <c r="O51" i="3"/>
  <c r="O50" i="3"/>
  <c r="O47" i="3"/>
  <c r="O46" i="3"/>
  <c r="O44" i="3"/>
  <c r="O43" i="3"/>
  <c r="O42" i="3"/>
  <c r="O41" i="3"/>
  <c r="O40" i="3"/>
  <c r="O39" i="3"/>
  <c r="O38" i="3"/>
  <c r="O36" i="3"/>
  <c r="O35" i="3"/>
  <c r="O34" i="3"/>
  <c r="N30" i="3"/>
  <c r="O29" i="3"/>
  <c r="O27" i="3"/>
  <c r="O26" i="3"/>
  <c r="O25" i="3"/>
  <c r="O24" i="3"/>
  <c r="N22" i="3"/>
  <c r="O19" i="3"/>
  <c r="O18" i="3"/>
  <c r="O17" i="3"/>
  <c r="N14" i="3"/>
  <c r="N10" i="3"/>
  <c r="O9" i="3"/>
  <c r="N6" i="3"/>
  <c r="O5" i="3"/>
  <c r="N3" i="3"/>
  <c r="P56" i="3"/>
  <c r="P24" i="3"/>
  <c r="N15" i="3"/>
  <c r="O12" i="3"/>
  <c r="O11" i="3"/>
  <c r="O10" i="3"/>
  <c r="O8" i="3"/>
  <c r="O7" i="3"/>
  <c r="O6" i="3"/>
  <c r="P48" i="3"/>
  <c r="P32" i="3"/>
  <c r="P16" i="3"/>
  <c r="Q15" i="3"/>
  <c r="Q51" i="3"/>
  <c r="Q47" i="3"/>
  <c r="Q39" i="3"/>
  <c r="Q31" i="3"/>
  <c r="Q23" i="3"/>
  <c r="Q3" i="3"/>
  <c r="Q54" i="3"/>
  <c r="Q50" i="3"/>
  <c r="Q46" i="3"/>
  <c r="Q42" i="3"/>
  <c r="Q38" i="3"/>
  <c r="Q34" i="3"/>
  <c r="Q30" i="3"/>
  <c r="Q26" i="3"/>
  <c r="Q22" i="3"/>
  <c r="Q18" i="3"/>
  <c r="Q14" i="3"/>
  <c r="Q10" i="3"/>
  <c r="Q6" i="3"/>
  <c r="Q55" i="3"/>
  <c r="Q43" i="3"/>
  <c r="Q35" i="3"/>
  <c r="Q27" i="3"/>
  <c r="Q19" i="3"/>
  <c r="Q57" i="3"/>
  <c r="Q53" i="3"/>
  <c r="Q49" i="3"/>
  <c r="Q45" i="3"/>
  <c r="Q41" i="3"/>
  <c r="Q37" i="3"/>
  <c r="Q33" i="3"/>
  <c r="Q29" i="3"/>
  <c r="Q25" i="3"/>
  <c r="Q21" i="3"/>
  <c r="Q17" i="3"/>
  <c r="Q13" i="3"/>
  <c r="Q9" i="3"/>
  <c r="Q5" i="3"/>
</calcChain>
</file>

<file path=xl/sharedStrings.xml><?xml version="1.0" encoding="utf-8"?>
<sst xmlns="http://schemas.openxmlformats.org/spreadsheetml/2006/main" count="596" uniqueCount="83">
  <si>
    <t>LOCATION</t>
  </si>
  <si>
    <t>Amt.</t>
  </si>
  <si>
    <t>Alabama</t>
  </si>
  <si>
    <t>#</t>
  </si>
  <si>
    <t>$</t>
  </si>
  <si>
    <t>Alaska</t>
  </si>
  <si>
    <t>American Samoa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</si>
  <si>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</si>
  <si>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</si>
  <si>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</si>
  <si>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</si>
  <si>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</si>
  <si>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</si>
  <si>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</si>
  <si>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</si>
  <si>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</si>
  <si>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</si>
  <si>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</si>
  <si>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</si>
  <si>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</si>
  <si>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</si>
  <si>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</si>
  <si>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</si>
  <si>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</si>
  <si>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</si>
  <si>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</si>
  <si>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</si>
  <si>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</si>
  <si>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</si>
  <si>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</si>
  <si>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</si>
  <si>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</si>
  <si>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</si>
  <si>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</si>
  <si>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</si>
  <si>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</si>
  <si>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</si>
  <si>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</si>
  <si>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</si>
  <si>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</si>
  <si>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</si>
  <si>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</si>
  <si>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</si>
  <si>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</si>
  <si>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</si>
  <si>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</si>
  <si>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</si>
  <si>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</si>
  <si>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</si>
  <si>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</si>
  <si>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</si>
  <si>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</si>
  <si>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</si>
  <si>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 Islands</t>
  </si>
  <si>
    <t>Virginia</t>
  </si>
  <si>
    <t>Washington</t>
  </si>
  <si>
    <t>West Virginia</t>
  </si>
  <si>
    <t>Wisconsin</t>
  </si>
  <si>
    <t>Wyoming</t>
  </si>
  <si>
    <t>Foreign</t>
  </si>
  <si>
    <t>$ Amount</t>
  </si>
  <si>
    <t>Total Awards</t>
  </si>
  <si>
    <t>State</t>
  </si>
  <si>
    <t>Avg Dollar per Award</t>
  </si>
  <si>
    <t>5-year $ change</t>
  </si>
  <si>
    <t>10-year $ change</t>
  </si>
  <si>
    <t>Total</t>
  </si>
  <si>
    <t>5-year avg total dollars awarded</t>
  </si>
  <si>
    <t>10-year average total dollars awarded</t>
  </si>
  <si>
    <t>5-year average dollars per award (2014-2018)</t>
  </si>
  <si>
    <t>10-year average dollars per award (2009-2018)</t>
  </si>
  <si>
    <t>5-year percentage change in dollars per award (2014-2018)</t>
  </si>
  <si>
    <t>10-year percentage change in dollars per award (2009-2018)</t>
  </si>
  <si>
    <t>5-year % change in total award $</t>
  </si>
  <si>
    <t>10-year % change in total award $</t>
  </si>
  <si>
    <t>5-year change in # of awards</t>
  </si>
  <si>
    <t>10-year change in # of awards</t>
  </si>
  <si>
    <t>5-year % change in # of awards</t>
  </si>
  <si>
    <t>10-year % change in # of awards</t>
  </si>
  <si>
    <t>Percent share of total NIH award dollars (2018)</t>
  </si>
  <si>
    <t>Total Award Dollars</t>
  </si>
  <si>
    <t>Award Dollars</t>
  </si>
  <si>
    <t>Top 10 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</si>
</sst>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theme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8" fillId="0" borderId="0" xfId="0" applyFont="1"/>
    <xf numFmtId="0" fontId="8" fillId="2" borderId="0" xfId="0" applyFont="1" applyFill="1"/>
    <xf numFmtId="0" fontId="3" fillId="0" borderId="1" xfId="0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wrapText="1"/>
    </xf>
    <xf numFmtId="0" fontId="6" fillId="0" borderId="1" xfId="0" applyFont="1" applyFill="1" applyBorder="1"/>
    <xf numFmtId="165" fontId="6" fillId="0" borderId="1" xfId="2" applyNumberFormat="1" applyFont="1" applyFill="1" applyBorder="1" applyAlignment="1">
      <alignment wrapText="1"/>
    </xf>
    <xf numFmtId="6" fontId="6" fillId="0" borderId="1" xfId="0" applyNumberFormat="1" applyFont="1" applyFill="1" applyBorder="1"/>
    <xf numFmtId="6" fontId="6" fillId="0" borderId="1" xfId="0" applyNumberFormat="1" applyFont="1" applyFill="1" applyBorder="1" applyAlignment="1">
      <alignment horizontal="right" vertical="center" wrapText="1" indent="1"/>
    </xf>
    <xf numFmtId="0" fontId="5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top" wrapText="1"/>
    </xf>
    <xf numFmtId="0" fontId="0" fillId="0" borderId="0" xfId="0" applyNumberFormat="1"/>
    <xf numFmtId="0" fontId="2" fillId="0" borderId="1" xfId="0" applyFont="1" applyFill="1" applyBorder="1" applyAlignment="1">
      <alignment horizontal="left" wrapText="1"/>
    </xf>
    <xf numFmtId="0" fontId="0" fillId="0" borderId="0" xfId="0" applyAlignment="1">
      <alignment horizontal="centerContinuous"/>
    </xf>
    <xf numFmtId="0" fontId="11" fillId="0" borderId="0" xfId="0" applyFont="1" applyAlignment="1">
      <alignment horizontal="centerContinuous"/>
    </xf>
    <xf numFmtId="0" fontId="0" fillId="0" borderId="0" xfId="0" applyFont="1" applyAlignment="1">
      <alignment horizontal="centerContinuous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66" fontId="0" fillId="0" borderId="1" xfId="2" applyNumberFormat="1" applyFont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166" fontId="0" fillId="0" borderId="0" xfId="0" applyNumberFormat="1"/>
    <xf numFmtId="167" fontId="0" fillId="0" borderId="0" xfId="3" applyNumberFormat="1" applyFont="1"/>
    <xf numFmtId="10" fontId="0" fillId="0" borderId="0" xfId="3" applyNumberFormat="1" applyFont="1"/>
    <xf numFmtId="166" fontId="0" fillId="0" borderId="0" xfId="3" applyNumberFormat="1" applyFont="1"/>
    <xf numFmtId="0" fontId="10" fillId="0" borderId="1" xfId="0" applyFont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166" fontId="0" fillId="0" borderId="1" xfId="3" applyNumberFormat="1" applyFon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7" fontId="0" fillId="0" borderId="1" xfId="3" applyNumberFormat="1" applyFont="1" applyFill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4" fontId="4" fillId="0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/>
    <xf numFmtId="164" fontId="0" fillId="0" borderId="0" xfId="1" applyNumberFormat="1" applyFont="1"/>
    <xf numFmtId="164" fontId="6" fillId="0" borderId="1" xfId="1" applyNumberFormat="1" applyFont="1" applyFill="1" applyBorder="1" applyAlignment="1">
      <alignment horizontal="right" vertical="center" wrapText="1" indent="1"/>
    </xf>
    <xf numFmtId="0" fontId="10" fillId="3" borderId="1" xfId="0" applyFont="1" applyFill="1" applyBorder="1" applyAlignment="1">
      <alignment horizontal="center" wrapText="1"/>
    </xf>
    <xf numFmtId="10" fontId="0" fillId="3" borderId="1" xfId="3" applyNumberFormat="1" applyFont="1" applyFill="1" applyBorder="1" applyAlignment="1">
      <alignment horizontal="center"/>
    </xf>
    <xf numFmtId="164" fontId="0" fillId="0" borderId="1" xfId="1" applyNumberFormat="1" applyFont="1" applyBorder="1"/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67" fontId="0" fillId="0" borderId="1" xfId="3" applyNumberFormat="1" applyFont="1" applyBorder="1" applyAlignment="1">
      <alignment horizontal="center"/>
    </xf>
    <xf numFmtId="166" fontId="0" fillId="3" borderId="1" xfId="3" applyNumberFormat="1" applyFont="1" applyFill="1" applyBorder="1" applyAlignment="1">
      <alignment horizontal="center"/>
    </xf>
    <xf numFmtId="164" fontId="4" fillId="0" borderId="1" xfId="1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horizontal="center" wrapText="1"/>
    </xf>
    <xf numFmtId="10" fontId="6" fillId="0" borderId="1" xfId="3" applyNumberFormat="1" applyFont="1" applyFill="1" applyBorder="1" applyAlignment="1">
      <alignment horizontal="center" wrapText="1"/>
    </xf>
    <xf numFmtId="164" fontId="6" fillId="0" borderId="3" xfId="1" applyNumberFormat="1" applyFont="1" applyFill="1" applyBorder="1" applyAlignment="1">
      <alignment horizontal="center" wrapText="1"/>
    </xf>
    <xf numFmtId="164" fontId="6" fillId="0" borderId="4" xfId="1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164" fontId="6" fillId="0" borderId="7" xfId="1" applyNumberFormat="1" applyFont="1" applyFill="1" applyBorder="1" applyAlignment="1">
      <alignment horizontal="center" wrapText="1"/>
    </xf>
    <xf numFmtId="164" fontId="6" fillId="0" borderId="6" xfId="1" applyNumberFormat="1" applyFont="1" applyFill="1" applyBorder="1" applyAlignment="1">
      <alignment horizontal="center" wrapText="1"/>
    </xf>
    <xf numFmtId="0" fontId="11" fillId="0" borderId="7" xfId="0" applyFont="1" applyBorder="1" applyAlignment="1">
      <alignment horizontal="centerContinuous"/>
    </xf>
    <xf numFmtId="0" fontId="11" fillId="0" borderId="5" xfId="0" applyFont="1" applyBorder="1" applyAlignment="1">
      <alignment horizontal="centerContinuous"/>
    </xf>
    <xf numFmtId="0" fontId="11" fillId="0" borderId="8" xfId="0" applyFont="1" applyBorder="1" applyAlignment="1">
      <alignment horizontal="centerContinuous"/>
    </xf>
    <xf numFmtId="0" fontId="12" fillId="0" borderId="6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164" fontId="0" fillId="0" borderId="10" xfId="1" applyNumberFormat="1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4"/>
  <sheetViews>
    <sheetView zoomScale="70" zoomScaleNormal="70" workbookViewId="0"/>
  </sheetViews>
  <sheetFormatPr defaultRowHeight="15" x14ac:dyDescent="0.25"/>
  <cols>
    <col min="1" max="1" width="18.7109375" bestFit="1" customWidth="1"/>
    <col min="3" max="12" width="15.5703125" style="1" bestFit="1" customWidth="1"/>
    <col min="13" max="13" width="14.5703125" style="1" bestFit="1" customWidth="1"/>
    <col min="14" max="14" width="15" style="1" bestFit="1" customWidth="1"/>
  </cols>
  <sheetData>
    <row r="1" spans="1:14" x14ac:dyDescent="0.25">
      <c r="A1" s="16" t="s">
        <v>0</v>
      </c>
      <c r="B1" s="11" t="s">
        <v>1</v>
      </c>
      <c r="C1" s="3">
        <v>2007</v>
      </c>
      <c r="D1" s="3">
        <v>2008</v>
      </c>
      <c r="E1" s="3">
        <v>2009</v>
      </c>
      <c r="F1" s="3">
        <v>2010</v>
      </c>
      <c r="G1" s="3">
        <v>2011</v>
      </c>
      <c r="H1" s="3">
        <v>2012</v>
      </c>
      <c r="I1" s="3">
        <v>2013</v>
      </c>
      <c r="J1" s="3">
        <v>2014</v>
      </c>
      <c r="K1" s="3">
        <v>2015</v>
      </c>
      <c r="L1" s="3">
        <v>2016</v>
      </c>
      <c r="M1" s="3">
        <v>2017</v>
      </c>
      <c r="N1" s="3">
        <v>2018</v>
      </c>
    </row>
    <row r="2" spans="1:14" x14ac:dyDescent="0.25">
      <c r="A2" s="42" t="s">
        <v>2</v>
      </c>
      <c r="B2" s="9" t="s">
        <v>3</v>
      </c>
      <c r="C2" s="4">
        <v>619</v>
      </c>
      <c r="D2" s="4">
        <v>593</v>
      </c>
      <c r="E2" s="4">
        <v>568</v>
      </c>
      <c r="F2" s="4">
        <v>577</v>
      </c>
      <c r="G2" s="4">
        <v>560</v>
      </c>
      <c r="H2" s="4">
        <v>570</v>
      </c>
      <c r="I2" s="4">
        <v>551</v>
      </c>
      <c r="J2" s="4">
        <v>554</v>
      </c>
      <c r="K2" s="4">
        <v>610</v>
      </c>
      <c r="L2" s="4">
        <v>654</v>
      </c>
      <c r="M2" s="5">
        <v>644</v>
      </c>
      <c r="N2" s="5">
        <v>699</v>
      </c>
    </row>
    <row r="3" spans="1:14" x14ac:dyDescent="0.25">
      <c r="A3" s="43"/>
      <c r="B3" s="10" t="s">
        <v>4</v>
      </c>
      <c r="C3" s="6">
        <v>270280976</v>
      </c>
      <c r="D3" s="6">
        <v>253320768</v>
      </c>
      <c r="E3" s="6">
        <v>290794192</v>
      </c>
      <c r="F3" s="6">
        <v>271922743</v>
      </c>
      <c r="G3" s="6">
        <v>268486551</v>
      </c>
      <c r="H3" s="6">
        <v>253111519</v>
      </c>
      <c r="I3" s="6">
        <v>228361926</v>
      </c>
      <c r="J3" s="6">
        <v>254389030</v>
      </c>
      <c r="K3" s="6">
        <v>280132189</v>
      </c>
      <c r="L3" s="6">
        <v>294964217</v>
      </c>
      <c r="M3" s="5">
        <v>298159928</v>
      </c>
      <c r="N3" s="5">
        <v>350735432</v>
      </c>
    </row>
    <row r="4" spans="1:14" x14ac:dyDescent="0.25">
      <c r="A4" s="42" t="s">
        <v>5</v>
      </c>
      <c r="B4" s="9" t="s">
        <v>3</v>
      </c>
      <c r="C4" s="4">
        <v>13</v>
      </c>
      <c r="D4" s="4">
        <v>17</v>
      </c>
      <c r="E4" s="4">
        <v>12</v>
      </c>
      <c r="F4" s="4">
        <v>12</v>
      </c>
      <c r="G4" s="4">
        <v>12</v>
      </c>
      <c r="H4" s="4">
        <v>14</v>
      </c>
      <c r="I4" s="4">
        <v>13</v>
      </c>
      <c r="J4" s="4">
        <v>17</v>
      </c>
      <c r="K4" s="4">
        <v>18</v>
      </c>
      <c r="L4" s="4">
        <v>17</v>
      </c>
      <c r="M4" s="5">
        <v>22</v>
      </c>
      <c r="N4" s="5">
        <v>20</v>
      </c>
    </row>
    <row r="5" spans="1:14" x14ac:dyDescent="0.25">
      <c r="A5" s="43"/>
      <c r="B5" s="10" t="s">
        <v>4</v>
      </c>
      <c r="C5" s="4">
        <v>10810273</v>
      </c>
      <c r="D5" s="4">
        <v>11549670</v>
      </c>
      <c r="E5" s="4">
        <v>10262373</v>
      </c>
      <c r="F5" s="4">
        <v>11284243</v>
      </c>
      <c r="G5" s="4">
        <v>9191504</v>
      </c>
      <c r="H5" s="4">
        <v>8673839</v>
      </c>
      <c r="I5" s="4">
        <v>7715348</v>
      </c>
      <c r="J5" s="4">
        <v>10793647</v>
      </c>
      <c r="K5" s="4">
        <v>13530884</v>
      </c>
      <c r="L5" s="4">
        <v>14594777</v>
      </c>
      <c r="M5" s="5">
        <v>16807959</v>
      </c>
      <c r="N5" s="5">
        <v>16410017</v>
      </c>
    </row>
    <row r="6" spans="1:14" x14ac:dyDescent="0.25">
      <c r="A6" s="42" t="s">
        <v>6</v>
      </c>
      <c r="B6" s="9" t="s">
        <v>3</v>
      </c>
      <c r="C6" s="4">
        <v>1</v>
      </c>
      <c r="D6" s="4">
        <v>2</v>
      </c>
      <c r="E6" s="4">
        <v>1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1</v>
      </c>
      <c r="M6" s="5">
        <v>1</v>
      </c>
      <c r="N6" s="5">
        <v>2</v>
      </c>
    </row>
    <row r="7" spans="1:14" x14ac:dyDescent="0.25">
      <c r="A7" s="43"/>
      <c r="B7" s="10" t="s">
        <v>4</v>
      </c>
      <c r="C7" s="4">
        <v>340759</v>
      </c>
      <c r="D7" s="4">
        <v>429775</v>
      </c>
      <c r="E7" s="4">
        <v>361707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333777</v>
      </c>
      <c r="M7" s="5">
        <v>345595</v>
      </c>
      <c r="N7" s="5">
        <v>382271</v>
      </c>
    </row>
    <row r="8" spans="1:14" x14ac:dyDescent="0.25">
      <c r="A8" s="42" t="s">
        <v>7</v>
      </c>
      <c r="B8" s="9" t="s">
        <v>3</v>
      </c>
      <c r="C8" s="4">
        <v>488</v>
      </c>
      <c r="D8" s="4">
        <v>440</v>
      </c>
      <c r="E8" s="4">
        <v>435</v>
      </c>
      <c r="F8" s="4">
        <v>414</v>
      </c>
      <c r="G8" s="4">
        <v>441</v>
      </c>
      <c r="H8" s="4">
        <v>423</v>
      </c>
      <c r="I8" s="4">
        <v>414</v>
      </c>
      <c r="J8" s="4">
        <v>402</v>
      </c>
      <c r="K8" s="4">
        <v>398</v>
      </c>
      <c r="L8" s="4">
        <v>382</v>
      </c>
      <c r="M8" s="5">
        <v>419</v>
      </c>
      <c r="N8" s="5">
        <v>499</v>
      </c>
    </row>
    <row r="9" spans="1:14" x14ac:dyDescent="0.25">
      <c r="A9" s="43"/>
      <c r="B9" s="10" t="s">
        <v>4</v>
      </c>
      <c r="C9" s="4">
        <v>175392589</v>
      </c>
      <c r="D9" s="4">
        <v>161941331</v>
      </c>
      <c r="E9" s="4">
        <v>161216399</v>
      </c>
      <c r="F9" s="4">
        <v>168021743</v>
      </c>
      <c r="G9" s="4">
        <v>183825600</v>
      </c>
      <c r="H9" s="4">
        <v>173611961</v>
      </c>
      <c r="I9" s="4">
        <v>181994614</v>
      </c>
      <c r="J9" s="4">
        <v>157955333</v>
      </c>
      <c r="K9" s="4">
        <v>150571834</v>
      </c>
      <c r="L9" s="4">
        <v>163447535</v>
      </c>
      <c r="M9" s="5">
        <v>189017221</v>
      </c>
      <c r="N9" s="5">
        <v>238246116</v>
      </c>
    </row>
    <row r="10" spans="1:14" x14ac:dyDescent="0.25">
      <c r="A10" s="42" t="s">
        <v>8</v>
      </c>
      <c r="B10" s="9" t="s">
        <v>3</v>
      </c>
      <c r="C10" s="4">
        <v>161</v>
      </c>
      <c r="D10" s="4">
        <v>155</v>
      </c>
      <c r="E10" s="4">
        <v>166</v>
      </c>
      <c r="F10" s="4">
        <v>169</v>
      </c>
      <c r="G10" s="4">
        <v>150</v>
      </c>
      <c r="H10" s="4">
        <v>135</v>
      </c>
      <c r="I10" s="4">
        <v>111</v>
      </c>
      <c r="J10" s="4">
        <v>103</v>
      </c>
      <c r="K10" s="4">
        <v>89</v>
      </c>
      <c r="L10" s="4">
        <v>108</v>
      </c>
      <c r="M10" s="5">
        <v>99</v>
      </c>
      <c r="N10" s="5">
        <v>110</v>
      </c>
    </row>
    <row r="11" spans="1:14" x14ac:dyDescent="0.25">
      <c r="A11" s="43"/>
      <c r="B11" s="10" t="s">
        <v>4</v>
      </c>
      <c r="C11" s="4">
        <v>60634290</v>
      </c>
      <c r="D11" s="4">
        <v>58142907</v>
      </c>
      <c r="E11" s="4">
        <v>67137001</v>
      </c>
      <c r="F11" s="4">
        <v>70930209</v>
      </c>
      <c r="G11" s="4">
        <v>62588314</v>
      </c>
      <c r="H11" s="4">
        <v>61681136</v>
      </c>
      <c r="I11" s="4">
        <v>47375803</v>
      </c>
      <c r="J11" s="4">
        <v>44267479</v>
      </c>
      <c r="K11" s="4">
        <v>39330143</v>
      </c>
      <c r="L11" s="4">
        <v>96652655</v>
      </c>
      <c r="M11" s="5">
        <v>57121262</v>
      </c>
      <c r="N11" s="5">
        <v>58113877</v>
      </c>
    </row>
    <row r="12" spans="1:14" ht="15" customHeight="1" x14ac:dyDescent="0.25">
      <c r="A12" s="42" t="s">
        <v>9</v>
      </c>
      <c r="B12" s="9" t="s">
        <v>3</v>
      </c>
      <c r="C12" s="4">
        <v>7487</v>
      </c>
      <c r="D12" s="4">
        <v>7330</v>
      </c>
      <c r="E12" s="4">
        <v>7196</v>
      </c>
      <c r="F12" s="4">
        <v>7262</v>
      </c>
      <c r="G12" s="4">
        <v>7310</v>
      </c>
      <c r="H12" s="4">
        <v>7768</v>
      </c>
      <c r="I12" s="4">
        <v>7692</v>
      </c>
      <c r="J12" s="4">
        <v>7631</v>
      </c>
      <c r="K12" s="4">
        <v>7672</v>
      </c>
      <c r="L12" s="4">
        <v>7720</v>
      </c>
      <c r="M12" s="5">
        <v>8013</v>
      </c>
      <c r="N12" s="5">
        <v>8362</v>
      </c>
    </row>
    <row r="13" spans="1:14" x14ac:dyDescent="0.25">
      <c r="A13" s="43"/>
      <c r="B13" s="10" t="s">
        <v>4</v>
      </c>
      <c r="C13" s="4">
        <v>3680984696</v>
      </c>
      <c r="D13" s="4">
        <v>3943702574</v>
      </c>
      <c r="E13" s="4">
        <v>4185472278</v>
      </c>
      <c r="F13" s="4">
        <v>3554640717</v>
      </c>
      <c r="G13" s="4">
        <v>3535283774</v>
      </c>
      <c r="H13" s="4">
        <v>3474569212</v>
      </c>
      <c r="I13" s="4">
        <v>3334417367</v>
      </c>
      <c r="J13" s="4">
        <v>3410496236</v>
      </c>
      <c r="K13" s="4">
        <v>3474161367</v>
      </c>
      <c r="L13" s="4">
        <v>3686026589</v>
      </c>
      <c r="M13" s="5">
        <v>3946354973</v>
      </c>
      <c r="N13" s="5">
        <v>4243446496</v>
      </c>
    </row>
    <row r="14" spans="1:14" x14ac:dyDescent="0.25">
      <c r="A14" s="42" t="s">
        <v>10</v>
      </c>
      <c r="B14" s="9" t="s">
        <v>3</v>
      </c>
      <c r="C14" s="4">
        <v>940</v>
      </c>
      <c r="D14" s="4">
        <v>925</v>
      </c>
      <c r="E14" s="4">
        <v>873</v>
      </c>
      <c r="F14" s="4">
        <v>882</v>
      </c>
      <c r="G14" s="4">
        <v>881</v>
      </c>
      <c r="H14" s="4">
        <v>903</v>
      </c>
      <c r="I14" s="4">
        <v>896</v>
      </c>
      <c r="J14" s="4">
        <v>916</v>
      </c>
      <c r="K14" s="4">
        <v>926</v>
      </c>
      <c r="L14" s="4">
        <v>991</v>
      </c>
      <c r="M14" s="5">
        <v>1038</v>
      </c>
      <c r="N14" s="5">
        <v>1067</v>
      </c>
    </row>
    <row r="15" spans="1:14" x14ac:dyDescent="0.25">
      <c r="A15" s="43"/>
      <c r="B15" s="10" t="s">
        <v>4</v>
      </c>
      <c r="C15" s="4">
        <v>344131839</v>
      </c>
      <c r="D15" s="4">
        <v>332932757</v>
      </c>
      <c r="E15" s="4">
        <v>321043574</v>
      </c>
      <c r="F15" s="4">
        <v>354550457</v>
      </c>
      <c r="G15" s="4">
        <v>320340902</v>
      </c>
      <c r="H15" s="4">
        <v>313876933</v>
      </c>
      <c r="I15" s="4">
        <v>316250928</v>
      </c>
      <c r="J15" s="4">
        <v>310947915</v>
      </c>
      <c r="K15" s="4">
        <v>328798618</v>
      </c>
      <c r="L15" s="4">
        <v>349974172</v>
      </c>
      <c r="M15" s="5">
        <v>359373233</v>
      </c>
      <c r="N15" s="5">
        <v>404428934</v>
      </c>
    </row>
    <row r="16" spans="1:14" ht="15" customHeight="1" x14ac:dyDescent="0.25">
      <c r="A16" s="42" t="s">
        <v>11</v>
      </c>
      <c r="B16" s="9" t="s">
        <v>3</v>
      </c>
      <c r="C16" s="4">
        <v>1224</v>
      </c>
      <c r="D16" s="4">
        <v>1190</v>
      </c>
      <c r="E16" s="4">
        <v>1118</v>
      </c>
      <c r="F16" s="4">
        <v>1134</v>
      </c>
      <c r="G16" s="4">
        <v>1137</v>
      </c>
      <c r="H16" s="4">
        <v>1201</v>
      </c>
      <c r="I16" s="4">
        <v>1109</v>
      </c>
      <c r="J16" s="4">
        <v>1117</v>
      </c>
      <c r="K16" s="4">
        <v>1119</v>
      </c>
      <c r="L16" s="4">
        <v>1179</v>
      </c>
      <c r="M16" s="5">
        <v>1191</v>
      </c>
      <c r="N16" s="5">
        <v>1240</v>
      </c>
    </row>
    <row r="17" spans="1:14" x14ac:dyDescent="0.25">
      <c r="A17" s="43"/>
      <c r="B17" s="10" t="s">
        <v>4</v>
      </c>
      <c r="C17" s="4">
        <v>487393951</v>
      </c>
      <c r="D17" s="4">
        <v>475913910</v>
      </c>
      <c r="E17" s="4">
        <v>466088109</v>
      </c>
      <c r="F17" s="4">
        <v>484425714</v>
      </c>
      <c r="G17" s="4">
        <v>479524980</v>
      </c>
      <c r="H17" s="4">
        <v>476331120</v>
      </c>
      <c r="I17" s="4">
        <v>444604573</v>
      </c>
      <c r="J17" s="4">
        <v>464422776</v>
      </c>
      <c r="K17" s="4">
        <v>461253508</v>
      </c>
      <c r="L17" s="4">
        <v>510609681</v>
      </c>
      <c r="M17" s="5">
        <v>523840659</v>
      </c>
      <c r="N17" s="5">
        <v>560899834</v>
      </c>
    </row>
    <row r="18" spans="1:14" ht="15" customHeight="1" x14ac:dyDescent="0.25">
      <c r="A18" s="42" t="s">
        <v>12</v>
      </c>
      <c r="B18" s="9" t="s">
        <v>3</v>
      </c>
      <c r="C18" s="4">
        <v>73</v>
      </c>
      <c r="D18" s="4">
        <v>70</v>
      </c>
      <c r="E18" s="4">
        <v>61</v>
      </c>
      <c r="F18" s="4">
        <v>67</v>
      </c>
      <c r="G18" s="4">
        <v>67</v>
      </c>
      <c r="H18" s="4">
        <v>67</v>
      </c>
      <c r="I18" s="4">
        <v>56</v>
      </c>
      <c r="J18" s="4">
        <v>67</v>
      </c>
      <c r="K18" s="4">
        <v>73</v>
      </c>
      <c r="L18" s="4">
        <v>75</v>
      </c>
      <c r="M18" s="5">
        <v>83</v>
      </c>
      <c r="N18" s="5">
        <v>111</v>
      </c>
    </row>
    <row r="19" spans="1:14" x14ac:dyDescent="0.25">
      <c r="A19" s="43"/>
      <c r="B19" s="10" t="s">
        <v>4</v>
      </c>
      <c r="C19" s="4">
        <v>28868589</v>
      </c>
      <c r="D19" s="4">
        <v>29694797</v>
      </c>
      <c r="E19" s="4">
        <v>29976648</v>
      </c>
      <c r="F19" s="4">
        <v>34153789</v>
      </c>
      <c r="G19" s="4">
        <v>30559438</v>
      </c>
      <c r="H19" s="4">
        <v>32694919</v>
      </c>
      <c r="I19" s="4">
        <v>31292299</v>
      </c>
      <c r="J19" s="4">
        <v>38759337</v>
      </c>
      <c r="K19" s="4">
        <v>36448281</v>
      </c>
      <c r="L19" s="4">
        <v>45371848</v>
      </c>
      <c r="M19" s="5">
        <v>43478947</v>
      </c>
      <c r="N19" s="5">
        <v>51541904</v>
      </c>
    </row>
    <row r="20" spans="1:14" ht="15" customHeight="1" x14ac:dyDescent="0.25">
      <c r="A20" s="42" t="s">
        <v>13</v>
      </c>
      <c r="B20" s="9" t="s">
        <v>3</v>
      </c>
      <c r="C20" s="4">
        <v>429</v>
      </c>
      <c r="D20" s="4">
        <v>389</v>
      </c>
      <c r="E20" s="4">
        <v>378</v>
      </c>
      <c r="F20" s="4">
        <v>372</v>
      </c>
      <c r="G20" s="4">
        <v>357</v>
      </c>
      <c r="H20" s="4">
        <v>378</v>
      </c>
      <c r="I20" s="4">
        <v>377</v>
      </c>
      <c r="J20" s="4">
        <v>354</v>
      </c>
      <c r="K20" s="4">
        <v>370</v>
      </c>
      <c r="L20" s="4">
        <v>361</v>
      </c>
      <c r="M20" s="5">
        <v>388</v>
      </c>
      <c r="N20" s="5">
        <v>386</v>
      </c>
    </row>
    <row r="21" spans="1:14" x14ac:dyDescent="0.25">
      <c r="A21" s="43"/>
      <c r="B21" s="10" t="s">
        <v>4</v>
      </c>
      <c r="C21" s="4">
        <v>226984495</v>
      </c>
      <c r="D21" s="4">
        <v>225839742</v>
      </c>
      <c r="E21" s="4">
        <v>214999119</v>
      </c>
      <c r="F21" s="4">
        <v>199768586</v>
      </c>
      <c r="G21" s="4">
        <v>202364114</v>
      </c>
      <c r="H21" s="4">
        <v>192113367</v>
      </c>
      <c r="I21" s="4">
        <v>187059381</v>
      </c>
      <c r="J21" s="4">
        <v>189453303</v>
      </c>
      <c r="K21" s="4">
        <v>193374195</v>
      </c>
      <c r="L21" s="4">
        <v>214175791</v>
      </c>
      <c r="M21" s="7">
        <v>227290658</v>
      </c>
      <c r="N21" s="8">
        <v>229634611</v>
      </c>
    </row>
    <row r="22" spans="1:14" x14ac:dyDescent="0.25">
      <c r="A22" s="42" t="s">
        <v>14</v>
      </c>
      <c r="B22" s="9" t="s">
        <v>3</v>
      </c>
      <c r="C22" s="4">
        <v>1001</v>
      </c>
      <c r="D22" s="4">
        <v>1002</v>
      </c>
      <c r="E22" s="4">
        <v>989</v>
      </c>
      <c r="F22" s="4">
        <v>1040</v>
      </c>
      <c r="G22" s="4">
        <v>1053</v>
      </c>
      <c r="H22" s="4">
        <v>1163</v>
      </c>
      <c r="I22" s="4">
        <v>1126</v>
      </c>
      <c r="J22" s="4">
        <v>1101</v>
      </c>
      <c r="K22" s="4">
        <v>1105</v>
      </c>
      <c r="L22" s="4">
        <v>1196</v>
      </c>
      <c r="M22" s="5">
        <v>1294</v>
      </c>
      <c r="N22" s="5">
        <v>1284</v>
      </c>
    </row>
    <row r="23" spans="1:14" x14ac:dyDescent="0.25">
      <c r="A23" s="43"/>
      <c r="B23" s="10" t="s">
        <v>4</v>
      </c>
      <c r="C23" s="4">
        <v>364878256</v>
      </c>
      <c r="D23" s="4">
        <v>418441167</v>
      </c>
      <c r="E23" s="4">
        <v>424371122</v>
      </c>
      <c r="F23" s="4">
        <v>465084600</v>
      </c>
      <c r="G23" s="4">
        <v>492555720</v>
      </c>
      <c r="H23" s="4">
        <v>502112696</v>
      </c>
      <c r="I23" s="4">
        <v>435070486</v>
      </c>
      <c r="J23" s="4">
        <v>472980811</v>
      </c>
      <c r="K23" s="4">
        <v>521809306</v>
      </c>
      <c r="L23" s="4">
        <v>531720813</v>
      </c>
      <c r="M23" s="5">
        <v>649937528</v>
      </c>
      <c r="N23" s="5">
        <v>607699382</v>
      </c>
    </row>
    <row r="24" spans="1:14" x14ac:dyDescent="0.25">
      <c r="A24" s="42" t="s">
        <v>15</v>
      </c>
      <c r="B24" s="9" t="s">
        <v>3</v>
      </c>
      <c r="C24" s="4">
        <v>1040</v>
      </c>
      <c r="D24" s="4">
        <v>1041</v>
      </c>
      <c r="E24" s="4">
        <v>1029</v>
      </c>
      <c r="F24" s="4">
        <v>1038</v>
      </c>
      <c r="G24" s="4">
        <v>1033</v>
      </c>
      <c r="H24" s="4">
        <v>1092</v>
      </c>
      <c r="I24" s="4">
        <v>1080</v>
      </c>
      <c r="J24" s="4">
        <v>1147</v>
      </c>
      <c r="K24" s="4">
        <v>1176</v>
      </c>
      <c r="L24" s="4">
        <v>1205</v>
      </c>
      <c r="M24" s="5">
        <v>1238</v>
      </c>
      <c r="N24" s="5">
        <v>1284</v>
      </c>
    </row>
    <row r="25" spans="1:14" x14ac:dyDescent="0.25">
      <c r="A25" s="43"/>
      <c r="B25" s="10" t="s">
        <v>4</v>
      </c>
      <c r="C25" s="4">
        <v>385915613</v>
      </c>
      <c r="D25" s="4">
        <v>409714630</v>
      </c>
      <c r="E25" s="4">
        <v>425887905</v>
      </c>
      <c r="F25" s="4">
        <v>454733412</v>
      </c>
      <c r="G25" s="4">
        <v>463293062</v>
      </c>
      <c r="H25" s="4">
        <v>465777567</v>
      </c>
      <c r="I25" s="4">
        <v>450948506</v>
      </c>
      <c r="J25" s="4">
        <v>466527650</v>
      </c>
      <c r="K25" s="4">
        <v>507035197</v>
      </c>
      <c r="L25" s="4">
        <v>520595434</v>
      </c>
      <c r="M25" s="5">
        <v>537462804</v>
      </c>
      <c r="N25" s="5">
        <v>582663762</v>
      </c>
    </row>
    <row r="26" spans="1:14" x14ac:dyDescent="0.25">
      <c r="A26" s="42" t="s">
        <v>16</v>
      </c>
      <c r="B26" s="9" t="s">
        <v>3</v>
      </c>
      <c r="C26" s="4">
        <v>3</v>
      </c>
      <c r="D26" s="4">
        <v>2</v>
      </c>
      <c r="E26" s="4">
        <v>3</v>
      </c>
      <c r="F26" s="4">
        <v>2</v>
      </c>
      <c r="G26" s="4">
        <v>2</v>
      </c>
      <c r="H26" s="4">
        <v>1</v>
      </c>
      <c r="I26" s="4">
        <v>1</v>
      </c>
      <c r="J26" s="4">
        <v>0</v>
      </c>
      <c r="K26" s="4">
        <v>1</v>
      </c>
      <c r="L26" s="4">
        <v>2</v>
      </c>
      <c r="M26" s="5">
        <v>2</v>
      </c>
      <c r="N26" s="5">
        <v>2</v>
      </c>
    </row>
    <row r="27" spans="1:14" x14ac:dyDescent="0.25">
      <c r="A27" s="43"/>
      <c r="B27" s="10" t="s">
        <v>4</v>
      </c>
      <c r="C27" s="4">
        <v>949688</v>
      </c>
      <c r="D27" s="4">
        <v>507217</v>
      </c>
      <c r="E27" s="4">
        <v>1599186</v>
      </c>
      <c r="F27" s="4">
        <v>1830151</v>
      </c>
      <c r="G27" s="4">
        <v>1674244</v>
      </c>
      <c r="H27" s="4">
        <v>1320045</v>
      </c>
      <c r="I27" s="4">
        <v>938735</v>
      </c>
      <c r="J27" s="4">
        <v>0</v>
      </c>
      <c r="K27" s="4">
        <v>385192</v>
      </c>
      <c r="L27" s="4">
        <v>1327275</v>
      </c>
      <c r="M27" s="5">
        <v>1477979</v>
      </c>
      <c r="N27" s="5">
        <v>1508061</v>
      </c>
    </row>
    <row r="28" spans="1:14" x14ac:dyDescent="0.25">
      <c r="A28" s="42" t="s">
        <v>17</v>
      </c>
      <c r="B28" s="9" t="s">
        <v>3</v>
      </c>
      <c r="C28" s="4">
        <v>117</v>
      </c>
      <c r="D28" s="4">
        <v>115</v>
      </c>
      <c r="E28" s="4">
        <v>91</v>
      </c>
      <c r="F28" s="4">
        <v>94</v>
      </c>
      <c r="G28" s="4">
        <v>92</v>
      </c>
      <c r="H28" s="4">
        <v>101</v>
      </c>
      <c r="I28" s="4">
        <v>77</v>
      </c>
      <c r="J28" s="4">
        <v>86</v>
      </c>
      <c r="K28" s="4">
        <v>80</v>
      </c>
      <c r="L28" s="4">
        <v>86</v>
      </c>
      <c r="M28" s="5">
        <v>75</v>
      </c>
      <c r="N28" s="5">
        <v>82</v>
      </c>
    </row>
    <row r="29" spans="1:14" x14ac:dyDescent="0.25">
      <c r="A29" s="43"/>
      <c r="B29" s="10" t="s">
        <v>4</v>
      </c>
      <c r="C29" s="4">
        <v>71215222</v>
      </c>
      <c r="D29" s="4">
        <v>69275167</v>
      </c>
      <c r="E29" s="4">
        <v>57393345</v>
      </c>
      <c r="F29" s="4">
        <v>65337554</v>
      </c>
      <c r="G29" s="4">
        <v>60701012</v>
      </c>
      <c r="H29" s="4">
        <v>57469079</v>
      </c>
      <c r="I29" s="4">
        <v>42476104</v>
      </c>
      <c r="J29" s="4">
        <v>47415169</v>
      </c>
      <c r="K29" s="4">
        <v>48395466</v>
      </c>
      <c r="L29" s="4">
        <v>54427971</v>
      </c>
      <c r="M29" s="5">
        <v>49501218</v>
      </c>
      <c r="N29" s="5">
        <v>64989147</v>
      </c>
    </row>
    <row r="30" spans="1:14" x14ac:dyDescent="0.25">
      <c r="A30" s="44" t="s">
        <v>18</v>
      </c>
      <c r="B30" s="9" t="s">
        <v>3</v>
      </c>
      <c r="C30" s="4">
        <v>19</v>
      </c>
      <c r="D30" s="4">
        <v>15</v>
      </c>
      <c r="E30" s="4">
        <v>19</v>
      </c>
      <c r="F30" s="4">
        <v>15</v>
      </c>
      <c r="G30" s="4">
        <v>14</v>
      </c>
      <c r="H30" s="4">
        <v>15</v>
      </c>
      <c r="I30" s="4">
        <v>13</v>
      </c>
      <c r="J30" s="4">
        <v>17</v>
      </c>
      <c r="K30" s="4">
        <v>14</v>
      </c>
      <c r="L30" s="4">
        <v>19</v>
      </c>
      <c r="M30" s="5">
        <v>21</v>
      </c>
      <c r="N30" s="5">
        <v>24</v>
      </c>
    </row>
    <row r="31" spans="1:14" x14ac:dyDescent="0.25">
      <c r="A31" s="45"/>
      <c r="B31" s="10" t="s">
        <v>4</v>
      </c>
      <c r="C31" s="4">
        <v>10934096</v>
      </c>
      <c r="D31" s="4">
        <v>10095530</v>
      </c>
      <c r="E31" s="4">
        <v>10876759</v>
      </c>
      <c r="F31" s="4">
        <v>8276796</v>
      </c>
      <c r="G31" s="4">
        <v>9332446</v>
      </c>
      <c r="H31" s="4">
        <v>9486875</v>
      </c>
      <c r="I31" s="4">
        <v>7631975</v>
      </c>
      <c r="J31" s="4">
        <v>10687130</v>
      </c>
      <c r="K31" s="4">
        <v>10519645</v>
      </c>
      <c r="L31" s="4">
        <v>14139675</v>
      </c>
      <c r="M31" s="5">
        <v>14111293</v>
      </c>
      <c r="N31" s="5">
        <v>14979125</v>
      </c>
    </row>
    <row r="32" spans="1:14" x14ac:dyDescent="0.25">
      <c r="A32" s="42" t="s">
        <v>19</v>
      </c>
      <c r="B32" s="9" t="s">
        <v>3</v>
      </c>
      <c r="C32" s="4">
        <v>2027</v>
      </c>
      <c r="D32" s="4">
        <v>1992</v>
      </c>
      <c r="E32" s="4">
        <v>1994</v>
      </c>
      <c r="F32" s="4">
        <v>1910</v>
      </c>
      <c r="G32" s="4">
        <v>1886</v>
      </c>
      <c r="H32" s="4">
        <v>1983</v>
      </c>
      <c r="I32" s="4">
        <v>1883</v>
      </c>
      <c r="J32" s="4">
        <v>1867</v>
      </c>
      <c r="K32" s="4">
        <v>1903</v>
      </c>
      <c r="L32" s="4">
        <v>1995</v>
      </c>
      <c r="M32" s="5">
        <v>2009</v>
      </c>
      <c r="N32" s="5">
        <v>2100</v>
      </c>
    </row>
    <row r="33" spans="1:14" x14ac:dyDescent="0.25">
      <c r="A33" s="43"/>
      <c r="B33" s="10" t="s">
        <v>4</v>
      </c>
      <c r="C33" s="4">
        <v>769408938</v>
      </c>
      <c r="D33" s="4">
        <v>763052362</v>
      </c>
      <c r="E33" s="4">
        <v>775865550</v>
      </c>
      <c r="F33" s="4">
        <v>757213729</v>
      </c>
      <c r="G33" s="4">
        <v>779187357</v>
      </c>
      <c r="H33" s="4">
        <v>798049640</v>
      </c>
      <c r="I33" s="4">
        <v>760094768</v>
      </c>
      <c r="J33" s="4">
        <v>710197186</v>
      </c>
      <c r="K33" s="4">
        <v>735888006</v>
      </c>
      <c r="L33" s="4">
        <v>818027921</v>
      </c>
      <c r="M33" s="5">
        <v>805534710</v>
      </c>
      <c r="N33" s="5">
        <v>895375844</v>
      </c>
    </row>
    <row r="34" spans="1:14" x14ac:dyDescent="0.25">
      <c r="A34" s="42" t="s">
        <v>20</v>
      </c>
      <c r="B34" s="9" t="s">
        <v>3</v>
      </c>
      <c r="C34" s="4">
        <v>652</v>
      </c>
      <c r="D34" s="4">
        <v>635</v>
      </c>
      <c r="E34" s="4">
        <v>627</v>
      </c>
      <c r="F34" s="4">
        <v>612</v>
      </c>
      <c r="G34" s="4">
        <v>622</v>
      </c>
      <c r="H34" s="4">
        <v>624</v>
      </c>
      <c r="I34" s="4">
        <v>578</v>
      </c>
      <c r="J34" s="4">
        <v>587</v>
      </c>
      <c r="K34" s="4">
        <v>610</v>
      </c>
      <c r="L34" s="4">
        <v>630</v>
      </c>
      <c r="M34" s="5">
        <v>644</v>
      </c>
      <c r="N34" s="5">
        <v>680</v>
      </c>
    </row>
    <row r="35" spans="1:14" x14ac:dyDescent="0.25">
      <c r="A35" s="43"/>
      <c r="B35" s="10" t="s">
        <v>4</v>
      </c>
      <c r="C35" s="4">
        <v>214467768</v>
      </c>
      <c r="D35" s="4">
        <v>207630344</v>
      </c>
      <c r="E35" s="4">
        <v>232933671</v>
      </c>
      <c r="F35" s="4">
        <v>212941935</v>
      </c>
      <c r="G35" s="4">
        <v>216161791</v>
      </c>
      <c r="H35" s="4">
        <v>203015624</v>
      </c>
      <c r="I35" s="4">
        <v>185446148</v>
      </c>
      <c r="J35" s="4">
        <v>208065343</v>
      </c>
      <c r="K35" s="4">
        <v>214467919</v>
      </c>
      <c r="L35" s="4">
        <v>225125822</v>
      </c>
      <c r="M35" s="5">
        <v>260619990</v>
      </c>
      <c r="N35" s="5">
        <v>276782594</v>
      </c>
    </row>
    <row r="36" spans="1:14" x14ac:dyDescent="0.25">
      <c r="A36" s="42" t="s">
        <v>21</v>
      </c>
      <c r="B36" s="9" t="s">
        <v>3</v>
      </c>
      <c r="C36" s="4">
        <v>505</v>
      </c>
      <c r="D36" s="4">
        <v>489</v>
      </c>
      <c r="E36" s="4">
        <v>468</v>
      </c>
      <c r="F36" s="4">
        <v>447</v>
      </c>
      <c r="G36" s="4">
        <v>435</v>
      </c>
      <c r="H36" s="4">
        <v>440</v>
      </c>
      <c r="I36" s="4">
        <v>425</v>
      </c>
      <c r="J36" s="4">
        <v>405</v>
      </c>
      <c r="K36" s="4">
        <v>376</v>
      </c>
      <c r="L36" s="4">
        <v>415</v>
      </c>
      <c r="M36" s="5">
        <v>436</v>
      </c>
      <c r="N36" s="5">
        <v>474</v>
      </c>
    </row>
    <row r="37" spans="1:14" x14ac:dyDescent="0.25">
      <c r="A37" s="43"/>
      <c r="B37" s="10" t="s">
        <v>4</v>
      </c>
      <c r="C37" s="4">
        <v>206471106</v>
      </c>
      <c r="D37" s="4">
        <v>212136067</v>
      </c>
      <c r="E37" s="4">
        <v>201805816</v>
      </c>
      <c r="F37" s="4">
        <v>205894892</v>
      </c>
      <c r="G37" s="4">
        <v>197672634</v>
      </c>
      <c r="H37" s="4">
        <v>194923354</v>
      </c>
      <c r="I37" s="4">
        <v>167301383</v>
      </c>
      <c r="J37" s="4">
        <v>164604699</v>
      </c>
      <c r="K37" s="4">
        <v>159953920</v>
      </c>
      <c r="L37" s="4">
        <v>170060863</v>
      </c>
      <c r="M37" s="5">
        <v>177382576</v>
      </c>
      <c r="N37" s="5">
        <v>191866796</v>
      </c>
    </row>
    <row r="38" spans="1:14" x14ac:dyDescent="0.25">
      <c r="A38" s="42" t="s">
        <v>22</v>
      </c>
      <c r="B38" s="9" t="s">
        <v>3</v>
      </c>
      <c r="C38" s="4">
        <v>241</v>
      </c>
      <c r="D38" s="4">
        <v>241</v>
      </c>
      <c r="E38" s="4">
        <v>256</v>
      </c>
      <c r="F38" s="4">
        <v>258</v>
      </c>
      <c r="G38" s="4">
        <v>268</v>
      </c>
      <c r="H38" s="4">
        <v>255</v>
      </c>
      <c r="I38" s="4">
        <v>221</v>
      </c>
      <c r="J38" s="4">
        <v>237</v>
      </c>
      <c r="K38" s="4">
        <v>211</v>
      </c>
      <c r="L38" s="4">
        <v>226</v>
      </c>
      <c r="M38" s="5">
        <v>231</v>
      </c>
      <c r="N38" s="5">
        <v>261</v>
      </c>
    </row>
    <row r="39" spans="1:14" x14ac:dyDescent="0.25">
      <c r="A39" s="43"/>
      <c r="B39" s="10" t="s">
        <v>4</v>
      </c>
      <c r="C39" s="4">
        <v>88264318</v>
      </c>
      <c r="D39" s="4">
        <v>97082809</v>
      </c>
      <c r="E39" s="4">
        <v>112240645</v>
      </c>
      <c r="F39" s="4">
        <v>105575355</v>
      </c>
      <c r="G39" s="4">
        <v>105849955</v>
      </c>
      <c r="H39" s="4">
        <v>102161656</v>
      </c>
      <c r="I39" s="4">
        <v>88498840</v>
      </c>
      <c r="J39" s="4">
        <v>101109172</v>
      </c>
      <c r="K39" s="4">
        <v>85730615</v>
      </c>
      <c r="L39" s="4">
        <v>91306154</v>
      </c>
      <c r="M39" s="5">
        <v>100626042</v>
      </c>
      <c r="N39" s="5">
        <v>114626700</v>
      </c>
    </row>
    <row r="40" spans="1:14" x14ac:dyDescent="0.25">
      <c r="A40" s="42" t="s">
        <v>23</v>
      </c>
      <c r="B40" s="9" t="s">
        <v>3</v>
      </c>
      <c r="C40" s="4">
        <v>431</v>
      </c>
      <c r="D40" s="4">
        <v>437</v>
      </c>
      <c r="E40" s="4">
        <v>433</v>
      </c>
      <c r="F40" s="4">
        <v>411</v>
      </c>
      <c r="G40" s="4">
        <v>413</v>
      </c>
      <c r="H40" s="4">
        <v>403</v>
      </c>
      <c r="I40" s="4">
        <v>388</v>
      </c>
      <c r="J40" s="4">
        <v>381</v>
      </c>
      <c r="K40" s="4">
        <v>427</v>
      </c>
      <c r="L40" s="4">
        <v>415</v>
      </c>
      <c r="M40" s="5">
        <v>436</v>
      </c>
      <c r="N40" s="5">
        <v>483</v>
      </c>
    </row>
    <row r="41" spans="1:14" x14ac:dyDescent="0.25">
      <c r="A41" s="43"/>
      <c r="B41" s="10" t="s">
        <v>4</v>
      </c>
      <c r="C41" s="4">
        <v>146408659</v>
      </c>
      <c r="D41" s="4">
        <v>151149074</v>
      </c>
      <c r="E41" s="4">
        <v>157621499</v>
      </c>
      <c r="F41" s="4">
        <v>145176828</v>
      </c>
      <c r="G41" s="4">
        <v>156270292</v>
      </c>
      <c r="H41" s="4">
        <v>155902540</v>
      </c>
      <c r="I41" s="4">
        <v>142244879</v>
      </c>
      <c r="J41" s="4">
        <v>150966278</v>
      </c>
      <c r="K41" s="4">
        <v>160662638</v>
      </c>
      <c r="L41" s="4">
        <v>163613208</v>
      </c>
      <c r="M41" s="5">
        <v>188040144</v>
      </c>
      <c r="N41" s="5">
        <v>207619039</v>
      </c>
    </row>
    <row r="42" spans="1:14" ht="15" customHeight="1" x14ac:dyDescent="0.25">
      <c r="A42" s="42" t="s">
        <v>24</v>
      </c>
      <c r="B42" s="9" t="s">
        <v>3</v>
      </c>
      <c r="C42" s="4">
        <v>314</v>
      </c>
      <c r="D42" s="4">
        <v>302</v>
      </c>
      <c r="E42" s="4">
        <v>301</v>
      </c>
      <c r="F42" s="4">
        <v>313</v>
      </c>
      <c r="G42" s="4">
        <v>318</v>
      </c>
      <c r="H42" s="4">
        <v>343</v>
      </c>
      <c r="I42" s="4">
        <v>322</v>
      </c>
      <c r="J42" s="4">
        <v>270</v>
      </c>
      <c r="K42" s="4">
        <v>267</v>
      </c>
      <c r="L42" s="4">
        <v>297</v>
      </c>
      <c r="M42" s="5">
        <v>285</v>
      </c>
      <c r="N42" s="5">
        <v>312</v>
      </c>
    </row>
    <row r="43" spans="1:14" x14ac:dyDescent="0.25">
      <c r="A43" s="43"/>
      <c r="B43" s="10" t="s">
        <v>4</v>
      </c>
      <c r="C43" s="4">
        <v>139677077</v>
      </c>
      <c r="D43" s="4">
        <v>133994355</v>
      </c>
      <c r="E43" s="4">
        <v>133981855</v>
      </c>
      <c r="F43" s="4">
        <v>139730627</v>
      </c>
      <c r="G43" s="4">
        <v>166833340</v>
      </c>
      <c r="H43" s="4">
        <v>167988610</v>
      </c>
      <c r="I43" s="4">
        <v>133366855</v>
      </c>
      <c r="J43" s="4">
        <v>129974273</v>
      </c>
      <c r="K43" s="4">
        <v>129541946</v>
      </c>
      <c r="L43" s="4">
        <v>141817492</v>
      </c>
      <c r="M43" s="5">
        <v>141655706</v>
      </c>
      <c r="N43" s="5">
        <v>152972522</v>
      </c>
    </row>
    <row r="44" spans="1:14" x14ac:dyDescent="0.25">
      <c r="A44" s="42" t="s">
        <v>25</v>
      </c>
      <c r="B44" s="9" t="s">
        <v>3</v>
      </c>
      <c r="C44" s="4">
        <v>130</v>
      </c>
      <c r="D44" s="4">
        <v>125</v>
      </c>
      <c r="E44" s="4">
        <v>131</v>
      </c>
      <c r="F44" s="4">
        <v>123</v>
      </c>
      <c r="G44" s="4">
        <v>127</v>
      </c>
      <c r="H44" s="4">
        <v>126</v>
      </c>
      <c r="I44" s="4">
        <v>117</v>
      </c>
      <c r="J44" s="4">
        <v>111</v>
      </c>
      <c r="K44" s="4">
        <v>122</v>
      </c>
      <c r="L44" s="4">
        <v>114</v>
      </c>
      <c r="M44" s="5">
        <v>129</v>
      </c>
      <c r="N44" s="5">
        <v>160</v>
      </c>
    </row>
    <row r="45" spans="1:14" x14ac:dyDescent="0.25">
      <c r="A45" s="43"/>
      <c r="B45" s="10" t="s">
        <v>4</v>
      </c>
      <c r="C45" s="4">
        <v>71732236</v>
      </c>
      <c r="D45" s="4">
        <v>65909960</v>
      </c>
      <c r="E45" s="4">
        <v>68454020</v>
      </c>
      <c r="F45" s="4">
        <v>73030274</v>
      </c>
      <c r="G45" s="4">
        <v>74907992</v>
      </c>
      <c r="H45" s="4">
        <v>75385414</v>
      </c>
      <c r="I45" s="4">
        <v>71863840</v>
      </c>
      <c r="J45" s="4">
        <v>71653821</v>
      </c>
      <c r="K45" s="4">
        <v>84109422</v>
      </c>
      <c r="L45" s="4">
        <v>75619398</v>
      </c>
      <c r="M45" s="5">
        <v>89376475</v>
      </c>
      <c r="N45" s="5">
        <v>99648104</v>
      </c>
    </row>
    <row r="46" spans="1:14" ht="15" customHeight="1" x14ac:dyDescent="0.25">
      <c r="A46" s="42" t="s">
        <v>26</v>
      </c>
      <c r="B46" s="9" t="s">
        <v>3</v>
      </c>
      <c r="C46" s="4">
        <v>2538</v>
      </c>
      <c r="D46" s="4">
        <v>2282</v>
      </c>
      <c r="E46" s="4">
        <v>2226</v>
      </c>
      <c r="F46" s="4">
        <v>2356</v>
      </c>
      <c r="G46" s="4">
        <v>2337</v>
      </c>
      <c r="H46" s="4">
        <v>2416</v>
      </c>
      <c r="I46" s="4">
        <v>2306</v>
      </c>
      <c r="J46" s="4">
        <v>2081</v>
      </c>
      <c r="K46" s="4">
        <v>2237</v>
      </c>
      <c r="L46" s="4">
        <v>2358</v>
      </c>
      <c r="M46" s="5">
        <v>2368</v>
      </c>
      <c r="N46" s="5">
        <v>2508</v>
      </c>
    </row>
    <row r="47" spans="1:14" x14ac:dyDescent="0.25">
      <c r="A47" s="43"/>
      <c r="B47" s="10" t="s">
        <v>4</v>
      </c>
      <c r="C47" s="4">
        <v>1349256414</v>
      </c>
      <c r="D47" s="4">
        <v>1391570506</v>
      </c>
      <c r="E47" s="4">
        <v>1533068672</v>
      </c>
      <c r="F47" s="4">
        <v>1836378536</v>
      </c>
      <c r="G47" s="4">
        <v>1685375398</v>
      </c>
      <c r="H47" s="4">
        <v>1597575211</v>
      </c>
      <c r="I47" s="4">
        <v>1590089001</v>
      </c>
      <c r="J47" s="4">
        <v>1010931562</v>
      </c>
      <c r="K47" s="4">
        <v>1292799651</v>
      </c>
      <c r="L47" s="4">
        <v>1465624060</v>
      </c>
      <c r="M47" s="5">
        <v>1611922948</v>
      </c>
      <c r="N47" s="5">
        <v>1531640271</v>
      </c>
    </row>
    <row r="48" spans="1:14" ht="15" customHeight="1" x14ac:dyDescent="0.25">
      <c r="A48" s="42" t="s">
        <v>27</v>
      </c>
      <c r="B48" s="9" t="s">
        <v>3</v>
      </c>
      <c r="C48" s="4">
        <v>5086</v>
      </c>
      <c r="D48" s="4">
        <v>4986</v>
      </c>
      <c r="E48" s="4">
        <v>4936</v>
      </c>
      <c r="F48" s="4">
        <v>4969</v>
      </c>
      <c r="G48" s="4">
        <v>4930</v>
      </c>
      <c r="H48" s="4">
        <v>5157</v>
      </c>
      <c r="I48" s="4">
        <v>5004</v>
      </c>
      <c r="J48" s="4">
        <v>4897</v>
      </c>
      <c r="K48" s="4">
        <v>4892</v>
      </c>
      <c r="L48" s="4">
        <v>5029</v>
      </c>
      <c r="M48" s="5">
        <v>5185</v>
      </c>
      <c r="N48" s="5">
        <v>5367</v>
      </c>
    </row>
    <row r="49" spans="1:14" x14ac:dyDescent="0.25">
      <c r="A49" s="43"/>
      <c r="B49" s="10" t="s">
        <v>4</v>
      </c>
      <c r="C49" s="4">
        <v>2328733874</v>
      </c>
      <c r="D49" s="4">
        <v>2338640674</v>
      </c>
      <c r="E49" s="4">
        <v>2457778054</v>
      </c>
      <c r="F49" s="4">
        <v>2543013395</v>
      </c>
      <c r="G49" s="4">
        <v>2507870229</v>
      </c>
      <c r="H49" s="4">
        <v>2561823676</v>
      </c>
      <c r="I49" s="4">
        <v>2384194331</v>
      </c>
      <c r="J49" s="4">
        <v>2364750629</v>
      </c>
      <c r="K49" s="4">
        <v>2424537355</v>
      </c>
      <c r="L49" s="4">
        <v>2572549176</v>
      </c>
      <c r="M49" s="5">
        <v>2716744336</v>
      </c>
      <c r="N49" s="5">
        <v>2887150148</v>
      </c>
    </row>
    <row r="50" spans="1:14" x14ac:dyDescent="0.25">
      <c r="A50" s="42" t="s">
        <v>28</v>
      </c>
      <c r="B50" s="9" t="s">
        <v>3</v>
      </c>
      <c r="C50" s="4">
        <v>1460</v>
      </c>
      <c r="D50" s="4">
        <v>1487</v>
      </c>
      <c r="E50" s="4">
        <v>1480</v>
      </c>
      <c r="F50" s="4">
        <v>1511</v>
      </c>
      <c r="G50" s="4">
        <v>1539</v>
      </c>
      <c r="H50" s="4">
        <v>1581</v>
      </c>
      <c r="I50" s="4">
        <v>1460</v>
      </c>
      <c r="J50" s="4">
        <v>1416</v>
      </c>
      <c r="K50" s="4">
        <v>1488</v>
      </c>
      <c r="L50" s="4">
        <v>1530</v>
      </c>
      <c r="M50" s="5">
        <v>1598</v>
      </c>
      <c r="N50" s="5">
        <v>1740</v>
      </c>
    </row>
    <row r="51" spans="1:14" x14ac:dyDescent="0.25">
      <c r="A51" s="43"/>
      <c r="B51" s="10" t="s">
        <v>4</v>
      </c>
      <c r="C51" s="4">
        <v>623736766</v>
      </c>
      <c r="D51" s="4">
        <v>664574142</v>
      </c>
      <c r="E51" s="4">
        <v>617529088</v>
      </c>
      <c r="F51" s="4">
        <v>663317732</v>
      </c>
      <c r="G51" s="4">
        <v>655453661</v>
      </c>
      <c r="H51" s="4">
        <v>632753734</v>
      </c>
      <c r="I51" s="4">
        <v>575888662</v>
      </c>
      <c r="J51" s="4">
        <v>570661279</v>
      </c>
      <c r="K51" s="4">
        <v>622758951</v>
      </c>
      <c r="L51" s="4">
        <v>669562129</v>
      </c>
      <c r="M51" s="5">
        <v>707701422</v>
      </c>
      <c r="N51" s="5">
        <v>766267407</v>
      </c>
    </row>
    <row r="52" spans="1:14" ht="15" customHeight="1" x14ac:dyDescent="0.25">
      <c r="A52" s="42" t="s">
        <v>29</v>
      </c>
      <c r="B52" s="9" t="s">
        <v>3</v>
      </c>
      <c r="C52" s="4">
        <v>1054</v>
      </c>
      <c r="D52" s="4">
        <v>1057</v>
      </c>
      <c r="E52" s="4">
        <v>1034</v>
      </c>
      <c r="F52" s="4">
        <v>1034</v>
      </c>
      <c r="G52" s="4">
        <v>1029</v>
      </c>
      <c r="H52" s="4">
        <v>1083</v>
      </c>
      <c r="I52" s="4">
        <v>1051</v>
      </c>
      <c r="J52" s="4">
        <v>1032</v>
      </c>
      <c r="K52" s="4">
        <v>1010</v>
      </c>
      <c r="L52" s="4">
        <v>1029</v>
      </c>
      <c r="M52" s="5">
        <v>1121</v>
      </c>
      <c r="N52" s="5">
        <v>1160</v>
      </c>
    </row>
    <row r="53" spans="1:14" x14ac:dyDescent="0.25">
      <c r="A53" s="43"/>
      <c r="B53" s="10" t="s">
        <v>4</v>
      </c>
      <c r="C53" s="4">
        <v>467551952</v>
      </c>
      <c r="D53" s="4">
        <v>463787914</v>
      </c>
      <c r="E53" s="4">
        <v>477077850</v>
      </c>
      <c r="F53" s="4">
        <v>486296846</v>
      </c>
      <c r="G53" s="4">
        <v>493757624</v>
      </c>
      <c r="H53" s="4">
        <v>497046006</v>
      </c>
      <c r="I53" s="4">
        <v>493986459</v>
      </c>
      <c r="J53" s="4">
        <v>496534123</v>
      </c>
      <c r="K53" s="4">
        <v>496711478</v>
      </c>
      <c r="L53" s="4">
        <v>520225717</v>
      </c>
      <c r="M53" s="5">
        <v>557123766</v>
      </c>
      <c r="N53" s="5">
        <v>561671411</v>
      </c>
    </row>
    <row r="54" spans="1:14" ht="15" customHeight="1" x14ac:dyDescent="0.25">
      <c r="A54" s="42" t="s">
        <v>30</v>
      </c>
      <c r="B54" s="9" t="s">
        <v>3</v>
      </c>
      <c r="C54" s="4">
        <v>79</v>
      </c>
      <c r="D54" s="4">
        <v>87</v>
      </c>
      <c r="E54" s="4">
        <v>80</v>
      </c>
      <c r="F54" s="4">
        <v>81</v>
      </c>
      <c r="G54" s="4">
        <v>85</v>
      </c>
      <c r="H54" s="4">
        <v>78</v>
      </c>
      <c r="I54" s="4">
        <v>82</v>
      </c>
      <c r="J54" s="4">
        <v>73</v>
      </c>
      <c r="K54" s="4">
        <v>89</v>
      </c>
      <c r="L54" s="4">
        <v>89</v>
      </c>
      <c r="M54" s="5">
        <v>89</v>
      </c>
      <c r="N54" s="5">
        <v>99</v>
      </c>
    </row>
    <row r="55" spans="1:14" x14ac:dyDescent="0.25">
      <c r="A55" s="43"/>
      <c r="B55" s="10" t="s">
        <v>4</v>
      </c>
      <c r="C55" s="4">
        <v>44665322</v>
      </c>
      <c r="D55" s="4">
        <v>39716949</v>
      </c>
      <c r="E55" s="4">
        <v>37358460</v>
      </c>
      <c r="F55" s="4">
        <v>39754466</v>
      </c>
      <c r="G55" s="4">
        <v>33857972</v>
      </c>
      <c r="H55" s="4">
        <v>34378519</v>
      </c>
      <c r="I55" s="4">
        <v>47719765</v>
      </c>
      <c r="J55" s="4">
        <v>35261771</v>
      </c>
      <c r="K55" s="4">
        <v>47743710</v>
      </c>
      <c r="L55" s="4">
        <v>53538828</v>
      </c>
      <c r="M55" s="5">
        <v>53222915</v>
      </c>
      <c r="N55" s="5">
        <v>50938175</v>
      </c>
    </row>
    <row r="56" spans="1:14" x14ac:dyDescent="0.25">
      <c r="A56" s="42" t="s">
        <v>31</v>
      </c>
      <c r="B56" s="9" t="s">
        <v>3</v>
      </c>
      <c r="C56" s="4">
        <v>1183</v>
      </c>
      <c r="D56" s="4">
        <v>1162</v>
      </c>
      <c r="E56" s="4">
        <v>1111</v>
      </c>
      <c r="F56" s="4">
        <v>1094</v>
      </c>
      <c r="G56" s="4">
        <v>1085</v>
      </c>
      <c r="H56" s="4">
        <v>1100</v>
      </c>
      <c r="I56" s="4">
        <v>1067</v>
      </c>
      <c r="J56" s="4">
        <v>1064</v>
      </c>
      <c r="K56" s="4">
        <v>1091</v>
      </c>
      <c r="L56" s="4">
        <v>1158</v>
      </c>
      <c r="M56" s="5">
        <v>1209</v>
      </c>
      <c r="N56" s="5">
        <v>1290</v>
      </c>
    </row>
    <row r="57" spans="1:14" x14ac:dyDescent="0.25">
      <c r="A57" s="43"/>
      <c r="B57" s="10" t="s">
        <v>4</v>
      </c>
      <c r="C57" s="4">
        <v>491450662</v>
      </c>
      <c r="D57" s="4">
        <v>497924778</v>
      </c>
      <c r="E57" s="4">
        <v>477392790</v>
      </c>
      <c r="F57" s="4">
        <v>506172533</v>
      </c>
      <c r="G57" s="4">
        <v>477297245</v>
      </c>
      <c r="H57" s="4">
        <v>480235827</v>
      </c>
      <c r="I57" s="4">
        <v>409220062</v>
      </c>
      <c r="J57" s="4">
        <v>467769290</v>
      </c>
      <c r="K57" s="4">
        <v>471597177</v>
      </c>
      <c r="L57" s="4">
        <v>508984218</v>
      </c>
      <c r="M57" s="5">
        <v>537473067</v>
      </c>
      <c r="N57" s="5">
        <v>605505650</v>
      </c>
    </row>
    <row r="58" spans="1:14" x14ac:dyDescent="0.25">
      <c r="A58" s="42" t="s">
        <v>32</v>
      </c>
      <c r="B58" s="9" t="s">
        <v>3</v>
      </c>
      <c r="C58" s="4">
        <v>85</v>
      </c>
      <c r="D58" s="4">
        <v>90</v>
      </c>
      <c r="E58" s="4">
        <v>87</v>
      </c>
      <c r="F58" s="4">
        <v>66</v>
      </c>
      <c r="G58" s="4">
        <v>71</v>
      </c>
      <c r="H58" s="4">
        <v>65</v>
      </c>
      <c r="I58" s="4">
        <v>73</v>
      </c>
      <c r="J58" s="4">
        <v>66</v>
      </c>
      <c r="K58" s="4">
        <v>75</v>
      </c>
      <c r="L58" s="4">
        <v>85</v>
      </c>
      <c r="M58" s="5">
        <v>69</v>
      </c>
      <c r="N58" s="5">
        <v>92</v>
      </c>
    </row>
    <row r="59" spans="1:14" x14ac:dyDescent="0.25">
      <c r="A59" s="43"/>
      <c r="B59" s="10" t="s">
        <v>4</v>
      </c>
      <c r="C59" s="4">
        <v>35792450</v>
      </c>
      <c r="D59" s="4">
        <v>37087696</v>
      </c>
      <c r="E59" s="4">
        <v>47430356</v>
      </c>
      <c r="F59" s="4">
        <v>31539065</v>
      </c>
      <c r="G59" s="4">
        <v>39716294</v>
      </c>
      <c r="H59" s="4">
        <v>28981911</v>
      </c>
      <c r="I59" s="4">
        <v>29180671</v>
      </c>
      <c r="J59" s="4">
        <v>30932602</v>
      </c>
      <c r="K59" s="4">
        <v>28545042</v>
      </c>
      <c r="L59" s="4">
        <v>37310308</v>
      </c>
      <c r="M59" s="5">
        <v>35990724</v>
      </c>
      <c r="N59" s="5">
        <v>52038820</v>
      </c>
    </row>
    <row r="60" spans="1:14" ht="15" customHeight="1" x14ac:dyDescent="0.25">
      <c r="A60" s="42" t="s">
        <v>33</v>
      </c>
      <c r="B60" s="9" t="s">
        <v>3</v>
      </c>
      <c r="C60" s="4">
        <v>219</v>
      </c>
      <c r="D60" s="4">
        <v>235</v>
      </c>
      <c r="E60" s="4">
        <v>229</v>
      </c>
      <c r="F60" s="4">
        <v>226</v>
      </c>
      <c r="G60" s="4">
        <v>200</v>
      </c>
      <c r="H60" s="4">
        <v>221</v>
      </c>
      <c r="I60" s="4">
        <v>209</v>
      </c>
      <c r="J60" s="4">
        <v>218</v>
      </c>
      <c r="K60" s="4">
        <v>224</v>
      </c>
      <c r="L60" s="4">
        <v>241</v>
      </c>
      <c r="M60" s="5">
        <v>234</v>
      </c>
      <c r="N60" s="5">
        <v>266</v>
      </c>
    </row>
    <row r="61" spans="1:14" x14ac:dyDescent="0.25">
      <c r="A61" s="43"/>
      <c r="B61" s="10" t="s">
        <v>4</v>
      </c>
      <c r="C61" s="4">
        <v>74133038</v>
      </c>
      <c r="D61" s="4">
        <v>80889195</v>
      </c>
      <c r="E61" s="4">
        <v>89569241</v>
      </c>
      <c r="F61" s="4">
        <v>90212680</v>
      </c>
      <c r="G61" s="4">
        <v>84143479</v>
      </c>
      <c r="H61" s="4">
        <v>91493018</v>
      </c>
      <c r="I61" s="4">
        <v>85275133</v>
      </c>
      <c r="J61" s="4">
        <v>88610327</v>
      </c>
      <c r="K61" s="4">
        <v>89753028</v>
      </c>
      <c r="L61" s="4">
        <v>107024633</v>
      </c>
      <c r="M61" s="5">
        <v>108033678</v>
      </c>
      <c r="N61" s="5">
        <v>123419242</v>
      </c>
    </row>
    <row r="62" spans="1:14" x14ac:dyDescent="0.25">
      <c r="A62" s="42" t="s">
        <v>34</v>
      </c>
      <c r="B62" s="9" t="s">
        <v>3</v>
      </c>
      <c r="C62" s="4">
        <v>53</v>
      </c>
      <c r="D62" s="4">
        <v>48</v>
      </c>
      <c r="E62" s="4">
        <v>47</v>
      </c>
      <c r="F62" s="4">
        <v>43</v>
      </c>
      <c r="G62" s="4">
        <v>47</v>
      </c>
      <c r="H62" s="4">
        <v>44</v>
      </c>
      <c r="I62" s="4">
        <v>45</v>
      </c>
      <c r="J62" s="4">
        <v>45</v>
      </c>
      <c r="K62" s="4">
        <v>50</v>
      </c>
      <c r="L62" s="4">
        <v>55</v>
      </c>
      <c r="M62" s="5">
        <v>56</v>
      </c>
      <c r="N62" s="5">
        <v>60</v>
      </c>
    </row>
    <row r="63" spans="1:14" x14ac:dyDescent="0.25">
      <c r="A63" s="43"/>
      <c r="B63" s="10" t="s">
        <v>4</v>
      </c>
      <c r="C63" s="4">
        <v>22153851</v>
      </c>
      <c r="D63" s="4">
        <v>20190489</v>
      </c>
      <c r="E63" s="4">
        <v>22195210</v>
      </c>
      <c r="F63" s="4">
        <v>18092565</v>
      </c>
      <c r="G63" s="4">
        <v>20575310</v>
      </c>
      <c r="H63" s="4">
        <v>21493766</v>
      </c>
      <c r="I63" s="4">
        <v>24763265</v>
      </c>
      <c r="J63" s="4">
        <v>25543601</v>
      </c>
      <c r="K63" s="4">
        <v>24989550</v>
      </c>
      <c r="L63" s="4">
        <v>31316007</v>
      </c>
      <c r="M63" s="5">
        <v>31509616</v>
      </c>
      <c r="N63" s="5">
        <v>35569845</v>
      </c>
    </row>
    <row r="64" spans="1:14" ht="15" customHeight="1" x14ac:dyDescent="0.25">
      <c r="A64" s="42" t="s">
        <v>35</v>
      </c>
      <c r="B64" s="9" t="s">
        <v>3</v>
      </c>
      <c r="C64" s="4">
        <v>235</v>
      </c>
      <c r="D64" s="4">
        <v>219</v>
      </c>
      <c r="E64" s="4">
        <v>208</v>
      </c>
      <c r="F64" s="4">
        <v>207</v>
      </c>
      <c r="G64" s="4">
        <v>196</v>
      </c>
      <c r="H64" s="4">
        <v>200</v>
      </c>
      <c r="I64" s="4">
        <v>213</v>
      </c>
      <c r="J64" s="4">
        <v>200</v>
      </c>
      <c r="K64" s="4">
        <v>212</v>
      </c>
      <c r="L64" s="4">
        <v>211</v>
      </c>
      <c r="M64" s="5">
        <v>234</v>
      </c>
      <c r="N64" s="5">
        <v>232</v>
      </c>
    </row>
    <row r="65" spans="1:14" x14ac:dyDescent="0.25">
      <c r="A65" s="43"/>
      <c r="B65" s="10" t="s">
        <v>4</v>
      </c>
      <c r="C65" s="4">
        <v>90694882</v>
      </c>
      <c r="D65" s="4">
        <v>86927860</v>
      </c>
      <c r="E65" s="4">
        <v>85798586</v>
      </c>
      <c r="F65" s="4">
        <v>92173847</v>
      </c>
      <c r="G65" s="4">
        <v>88436691</v>
      </c>
      <c r="H65" s="4">
        <v>92014800</v>
      </c>
      <c r="I65" s="4">
        <v>93273045</v>
      </c>
      <c r="J65" s="4">
        <v>96346438</v>
      </c>
      <c r="K65" s="4">
        <v>103408148</v>
      </c>
      <c r="L65" s="4">
        <v>98857889</v>
      </c>
      <c r="M65" s="5">
        <v>108855314</v>
      </c>
      <c r="N65" s="5">
        <v>107354256</v>
      </c>
    </row>
    <row r="66" spans="1:14" ht="15" customHeight="1" x14ac:dyDescent="0.25">
      <c r="A66" s="42" t="s">
        <v>36</v>
      </c>
      <c r="B66" s="9" t="s">
        <v>3</v>
      </c>
      <c r="C66" s="4">
        <v>689</v>
      </c>
      <c r="D66" s="4">
        <v>641</v>
      </c>
      <c r="E66" s="4">
        <v>615</v>
      </c>
      <c r="F66" s="4">
        <v>622</v>
      </c>
      <c r="G66" s="4">
        <v>595</v>
      </c>
      <c r="H66" s="4">
        <v>612</v>
      </c>
      <c r="I66" s="4">
        <v>650</v>
      </c>
      <c r="J66" s="4">
        <v>537</v>
      </c>
      <c r="K66" s="4">
        <v>552</v>
      </c>
      <c r="L66" s="4">
        <v>571</v>
      </c>
      <c r="M66" s="5">
        <v>572</v>
      </c>
      <c r="N66" s="5">
        <v>597</v>
      </c>
    </row>
    <row r="67" spans="1:14" x14ac:dyDescent="0.25">
      <c r="A67" s="43"/>
      <c r="B67" s="10" t="s">
        <v>4</v>
      </c>
      <c r="C67" s="4">
        <v>331664317</v>
      </c>
      <c r="D67" s="4">
        <v>261570533</v>
      </c>
      <c r="E67" s="4">
        <v>279562257</v>
      </c>
      <c r="F67" s="4">
        <v>273286848</v>
      </c>
      <c r="G67" s="4">
        <v>250727886</v>
      </c>
      <c r="H67" s="4">
        <v>259568265</v>
      </c>
      <c r="I67" s="4">
        <v>237706212</v>
      </c>
      <c r="J67" s="4">
        <v>228454278</v>
      </c>
      <c r="K67" s="4">
        <v>225123222</v>
      </c>
      <c r="L67" s="4">
        <v>240135510</v>
      </c>
      <c r="M67" s="5">
        <v>241011762</v>
      </c>
      <c r="N67" s="5">
        <v>261268222</v>
      </c>
    </row>
    <row r="68" spans="1:14" ht="15" customHeight="1" x14ac:dyDescent="0.25">
      <c r="A68" s="42" t="s">
        <v>37</v>
      </c>
      <c r="B68" s="9" t="s">
        <v>3</v>
      </c>
      <c r="C68" s="4">
        <v>242</v>
      </c>
      <c r="D68" s="4">
        <v>238</v>
      </c>
      <c r="E68" s="4">
        <v>225</v>
      </c>
      <c r="F68" s="4">
        <v>225</v>
      </c>
      <c r="G68" s="4">
        <v>214</v>
      </c>
      <c r="H68" s="4">
        <v>221</v>
      </c>
      <c r="I68" s="4">
        <v>201</v>
      </c>
      <c r="J68" s="4">
        <v>213</v>
      </c>
      <c r="K68" s="4">
        <v>192</v>
      </c>
      <c r="L68" s="4">
        <v>218</v>
      </c>
      <c r="M68" s="5">
        <v>205</v>
      </c>
      <c r="N68" s="5">
        <v>199</v>
      </c>
    </row>
    <row r="69" spans="1:14" x14ac:dyDescent="0.25">
      <c r="A69" s="43"/>
      <c r="B69" s="10" t="s">
        <v>4</v>
      </c>
      <c r="C69" s="4">
        <v>133842782</v>
      </c>
      <c r="D69" s="4">
        <v>125000899</v>
      </c>
      <c r="E69" s="4">
        <v>128546506</v>
      </c>
      <c r="F69" s="4">
        <v>114714308</v>
      </c>
      <c r="G69" s="4">
        <v>105685640</v>
      </c>
      <c r="H69" s="4">
        <v>104421085</v>
      </c>
      <c r="I69" s="4">
        <v>90338318</v>
      </c>
      <c r="J69" s="4">
        <v>92919828</v>
      </c>
      <c r="K69" s="4">
        <v>90519443</v>
      </c>
      <c r="L69" s="4">
        <v>99743752</v>
      </c>
      <c r="M69" s="5">
        <v>100267575</v>
      </c>
      <c r="N69" s="5">
        <v>97989734</v>
      </c>
    </row>
    <row r="70" spans="1:14" ht="15" customHeight="1" x14ac:dyDescent="0.25">
      <c r="A70" s="42" t="s">
        <v>38</v>
      </c>
      <c r="B70" s="9" t="s">
        <v>3</v>
      </c>
      <c r="C70" s="4">
        <v>4848</v>
      </c>
      <c r="D70" s="4">
        <v>4700</v>
      </c>
      <c r="E70" s="4">
        <v>4602</v>
      </c>
      <c r="F70" s="4">
        <v>4640</v>
      </c>
      <c r="G70" s="4">
        <v>4606</v>
      </c>
      <c r="H70" s="4">
        <v>4851</v>
      </c>
      <c r="I70" s="4">
        <v>4814</v>
      </c>
      <c r="J70" s="4">
        <v>4774</v>
      </c>
      <c r="K70" s="4">
        <v>4874</v>
      </c>
      <c r="L70" s="4">
        <v>4953</v>
      </c>
      <c r="M70" s="5">
        <v>5056</v>
      </c>
      <c r="N70" s="5">
        <v>5448</v>
      </c>
    </row>
    <row r="71" spans="1:14" x14ac:dyDescent="0.25">
      <c r="A71" s="43"/>
      <c r="B71" s="10" t="s">
        <v>4</v>
      </c>
      <c r="C71" s="4">
        <v>2004452100</v>
      </c>
      <c r="D71" s="4">
        <v>1951235311</v>
      </c>
      <c r="E71" s="4">
        <v>2049742415</v>
      </c>
      <c r="F71" s="4">
        <v>2105886446</v>
      </c>
      <c r="G71" s="4">
        <v>2041382093</v>
      </c>
      <c r="H71" s="4">
        <v>2042082880</v>
      </c>
      <c r="I71" s="4">
        <v>1946867660</v>
      </c>
      <c r="J71" s="4">
        <v>2069300604</v>
      </c>
      <c r="K71" s="4">
        <v>2046827937</v>
      </c>
      <c r="L71" s="4">
        <v>2205949608</v>
      </c>
      <c r="M71" s="5">
        <v>2386044645</v>
      </c>
      <c r="N71" s="5">
        <v>2632652693</v>
      </c>
    </row>
    <row r="72" spans="1:14" ht="15" customHeight="1" x14ac:dyDescent="0.25">
      <c r="A72" s="42" t="s">
        <v>39</v>
      </c>
      <c r="B72" s="9" t="s">
        <v>3</v>
      </c>
      <c r="C72" s="4">
        <v>2184</v>
      </c>
      <c r="D72" s="4">
        <v>2187</v>
      </c>
      <c r="E72" s="4">
        <v>2140</v>
      </c>
      <c r="F72" s="4">
        <v>2071</v>
      </c>
      <c r="G72" s="4">
        <v>2055</v>
      </c>
      <c r="H72" s="4">
        <v>2292</v>
      </c>
      <c r="I72" s="4">
        <v>2229</v>
      </c>
      <c r="J72" s="4">
        <v>2131</v>
      </c>
      <c r="K72" s="4">
        <v>2130</v>
      </c>
      <c r="L72" s="4">
        <v>2221</v>
      </c>
      <c r="M72" s="5">
        <v>2330</v>
      </c>
      <c r="N72" s="5">
        <v>2435</v>
      </c>
    </row>
    <row r="73" spans="1:14" x14ac:dyDescent="0.25">
      <c r="A73" s="43"/>
      <c r="B73" s="10" t="s">
        <v>4</v>
      </c>
      <c r="C73" s="4">
        <v>1140039778</v>
      </c>
      <c r="D73" s="4">
        <v>1057443486</v>
      </c>
      <c r="E73" s="4">
        <v>1112347585</v>
      </c>
      <c r="F73" s="4">
        <v>1096410205</v>
      </c>
      <c r="G73" s="4">
        <v>1063032452</v>
      </c>
      <c r="H73" s="4">
        <v>1060708387</v>
      </c>
      <c r="I73" s="4">
        <v>1037787330</v>
      </c>
      <c r="J73" s="4">
        <v>991876570</v>
      </c>
      <c r="K73" s="4">
        <v>1055162620</v>
      </c>
      <c r="L73" s="4">
        <v>1154347750</v>
      </c>
      <c r="M73" s="5">
        <v>1245779004</v>
      </c>
      <c r="N73" s="5">
        <v>1402438380</v>
      </c>
    </row>
    <row r="74" spans="1:14" ht="15" customHeight="1" x14ac:dyDescent="0.25">
      <c r="A74" s="42" t="s">
        <v>40</v>
      </c>
      <c r="B74" s="9" t="s">
        <v>3</v>
      </c>
      <c r="C74" s="4">
        <v>36</v>
      </c>
      <c r="D74" s="4">
        <v>39</v>
      </c>
      <c r="E74" s="4">
        <v>28</v>
      </c>
      <c r="F74" s="4">
        <v>29</v>
      </c>
      <c r="G74" s="4">
        <v>34</v>
      </c>
      <c r="H74" s="4">
        <v>35</v>
      </c>
      <c r="I74" s="4">
        <v>31</v>
      </c>
      <c r="J74" s="4">
        <v>29</v>
      </c>
      <c r="K74" s="4">
        <v>37</v>
      </c>
      <c r="L74" s="4">
        <v>36</v>
      </c>
      <c r="M74" s="5">
        <v>31</v>
      </c>
      <c r="N74" s="5">
        <v>35</v>
      </c>
    </row>
    <row r="75" spans="1:14" x14ac:dyDescent="0.25">
      <c r="A75" s="43"/>
      <c r="B75" s="10" t="s">
        <v>4</v>
      </c>
      <c r="C75" s="4">
        <v>17418280</v>
      </c>
      <c r="D75" s="4">
        <v>16500811</v>
      </c>
      <c r="E75" s="4">
        <v>12883279</v>
      </c>
      <c r="F75" s="4">
        <v>15393968</v>
      </c>
      <c r="G75" s="4">
        <v>17523884</v>
      </c>
      <c r="H75" s="4">
        <v>14724658</v>
      </c>
      <c r="I75" s="4">
        <v>16748955</v>
      </c>
      <c r="J75" s="4">
        <v>15893123</v>
      </c>
      <c r="K75" s="4">
        <v>15608301</v>
      </c>
      <c r="L75" s="4">
        <v>22471682</v>
      </c>
      <c r="M75" s="5">
        <v>18385626</v>
      </c>
      <c r="N75" s="5">
        <v>21035360</v>
      </c>
    </row>
    <row r="76" spans="1:14" x14ac:dyDescent="0.25">
      <c r="A76" s="42" t="s">
        <v>41</v>
      </c>
      <c r="B76" s="9" t="s">
        <v>3</v>
      </c>
      <c r="C76" s="4">
        <v>1812</v>
      </c>
      <c r="D76" s="4">
        <v>1761</v>
      </c>
      <c r="E76" s="4">
        <v>1729</v>
      </c>
      <c r="F76" s="4">
        <v>1671</v>
      </c>
      <c r="G76" s="4">
        <v>1680</v>
      </c>
      <c r="H76" s="4">
        <v>1698</v>
      </c>
      <c r="I76" s="4">
        <v>1643</v>
      </c>
      <c r="J76" s="4">
        <v>1536</v>
      </c>
      <c r="K76" s="4">
        <v>1633</v>
      </c>
      <c r="L76" s="4">
        <v>1694</v>
      </c>
      <c r="M76" s="5">
        <v>1758</v>
      </c>
      <c r="N76" s="5">
        <v>1817</v>
      </c>
    </row>
    <row r="77" spans="1:14" x14ac:dyDescent="0.25">
      <c r="A77" s="43"/>
      <c r="B77" s="10" t="s">
        <v>4</v>
      </c>
      <c r="C77" s="4">
        <v>704178446</v>
      </c>
      <c r="D77" s="4">
        <v>678490521</v>
      </c>
      <c r="E77" s="4">
        <v>701730048</v>
      </c>
      <c r="F77" s="4">
        <v>750339050</v>
      </c>
      <c r="G77" s="4">
        <v>710986894</v>
      </c>
      <c r="H77" s="4">
        <v>707599023</v>
      </c>
      <c r="I77" s="4">
        <v>685296857</v>
      </c>
      <c r="J77" s="4">
        <v>633220134</v>
      </c>
      <c r="K77" s="4">
        <v>670051590</v>
      </c>
      <c r="L77" s="4">
        <v>734159508</v>
      </c>
      <c r="M77" s="5">
        <v>754319250</v>
      </c>
      <c r="N77" s="5">
        <v>816911217</v>
      </c>
    </row>
    <row r="78" spans="1:14" ht="15" customHeight="1" x14ac:dyDescent="0.25">
      <c r="A78" s="42" t="s">
        <v>42</v>
      </c>
      <c r="B78" s="9" t="s">
        <v>3</v>
      </c>
      <c r="C78" s="4">
        <v>190</v>
      </c>
      <c r="D78" s="4">
        <v>171</v>
      </c>
      <c r="E78" s="4">
        <v>172</v>
      </c>
      <c r="F78" s="4">
        <v>170</v>
      </c>
      <c r="G78" s="4">
        <v>178</v>
      </c>
      <c r="H78" s="4">
        <v>187</v>
      </c>
      <c r="I78" s="4">
        <v>169</v>
      </c>
      <c r="J78" s="4">
        <v>173</v>
      </c>
      <c r="K78" s="4">
        <v>177</v>
      </c>
      <c r="L78" s="4">
        <v>182</v>
      </c>
      <c r="M78" s="5">
        <v>186</v>
      </c>
      <c r="N78" s="5">
        <v>203</v>
      </c>
    </row>
    <row r="79" spans="1:14" x14ac:dyDescent="0.25">
      <c r="A79" s="43"/>
      <c r="B79" s="10" t="s">
        <v>4</v>
      </c>
      <c r="C79" s="4">
        <v>83471561</v>
      </c>
      <c r="D79" s="4">
        <v>73032337</v>
      </c>
      <c r="E79" s="4">
        <v>80658659</v>
      </c>
      <c r="F79" s="4">
        <v>80408080</v>
      </c>
      <c r="G79" s="4">
        <v>82459527</v>
      </c>
      <c r="H79" s="4">
        <v>85477914</v>
      </c>
      <c r="I79" s="4">
        <v>87850740</v>
      </c>
      <c r="J79" s="4">
        <v>87727393</v>
      </c>
      <c r="K79" s="4">
        <v>86167366</v>
      </c>
      <c r="L79" s="4">
        <v>90675755</v>
      </c>
      <c r="M79" s="5">
        <v>92143859</v>
      </c>
      <c r="N79" s="5">
        <v>96054102</v>
      </c>
    </row>
    <row r="80" spans="1:14" x14ac:dyDescent="0.25">
      <c r="A80" s="42" t="s">
        <v>43</v>
      </c>
      <c r="B80" s="9" t="s">
        <v>3</v>
      </c>
      <c r="C80" s="4">
        <v>751</v>
      </c>
      <c r="D80" s="4">
        <v>730</v>
      </c>
      <c r="E80" s="4">
        <v>681</v>
      </c>
      <c r="F80" s="4">
        <v>679</v>
      </c>
      <c r="G80" s="4">
        <v>696</v>
      </c>
      <c r="H80" s="4">
        <v>713</v>
      </c>
      <c r="I80" s="4">
        <v>665</v>
      </c>
      <c r="J80" s="4">
        <v>666</v>
      </c>
      <c r="K80" s="4">
        <v>656</v>
      </c>
      <c r="L80" s="4">
        <v>616</v>
      </c>
      <c r="M80" s="5">
        <v>655</v>
      </c>
      <c r="N80" s="5">
        <v>712</v>
      </c>
    </row>
    <row r="81" spans="1:14" x14ac:dyDescent="0.25">
      <c r="A81" s="43"/>
      <c r="B81" s="10" t="s">
        <v>4</v>
      </c>
      <c r="C81" s="4">
        <v>279750316</v>
      </c>
      <c r="D81" s="4">
        <v>270461336</v>
      </c>
      <c r="E81" s="4">
        <v>293424420</v>
      </c>
      <c r="F81" s="4">
        <v>296344833</v>
      </c>
      <c r="G81" s="4">
        <v>303560452</v>
      </c>
      <c r="H81" s="4">
        <v>304571134</v>
      </c>
      <c r="I81" s="4">
        <v>286841787</v>
      </c>
      <c r="J81" s="4">
        <v>301075374</v>
      </c>
      <c r="K81" s="4">
        <v>288575225</v>
      </c>
      <c r="L81" s="4">
        <v>274614404</v>
      </c>
      <c r="M81" s="5">
        <v>312178061</v>
      </c>
      <c r="N81" s="5">
        <v>345904957</v>
      </c>
    </row>
    <row r="82" spans="1:14" ht="15" customHeight="1" x14ac:dyDescent="0.25">
      <c r="A82" s="42" t="s">
        <v>44</v>
      </c>
      <c r="B82" s="9" t="s">
        <v>3</v>
      </c>
      <c r="C82" s="4">
        <v>3537</v>
      </c>
      <c r="D82" s="4">
        <v>3497</v>
      </c>
      <c r="E82" s="4">
        <v>3437</v>
      </c>
      <c r="F82" s="4">
        <v>3405</v>
      </c>
      <c r="G82" s="4">
        <v>3357</v>
      </c>
      <c r="H82" s="4">
        <v>3524</v>
      </c>
      <c r="I82" s="4">
        <v>3350</v>
      </c>
      <c r="J82" s="4">
        <v>3358</v>
      </c>
      <c r="K82" s="4">
        <v>3363</v>
      </c>
      <c r="L82" s="4">
        <v>3464</v>
      </c>
      <c r="M82" s="5">
        <v>3582</v>
      </c>
      <c r="N82" s="5">
        <v>3747</v>
      </c>
    </row>
    <row r="83" spans="1:14" x14ac:dyDescent="0.25">
      <c r="A83" s="43"/>
      <c r="B83" s="10" t="s">
        <v>4</v>
      </c>
      <c r="C83" s="4">
        <v>1417156658</v>
      </c>
      <c r="D83" s="4">
        <v>1383242942</v>
      </c>
      <c r="E83" s="4">
        <v>1430933395</v>
      </c>
      <c r="F83" s="4">
        <v>1445455357</v>
      </c>
      <c r="G83" s="4">
        <v>1455074919</v>
      </c>
      <c r="H83" s="4">
        <v>1460422797</v>
      </c>
      <c r="I83" s="4">
        <v>1387997591</v>
      </c>
      <c r="J83" s="4">
        <v>1496869899</v>
      </c>
      <c r="K83" s="4">
        <v>1500310007</v>
      </c>
      <c r="L83" s="4">
        <v>1570151520</v>
      </c>
      <c r="M83" s="5">
        <v>1672904696</v>
      </c>
      <c r="N83" s="5">
        <v>1810217516</v>
      </c>
    </row>
    <row r="84" spans="1:14" ht="15" customHeight="1" x14ac:dyDescent="0.25">
      <c r="A84" s="42" t="s">
        <v>45</v>
      </c>
      <c r="B84" s="9" t="s">
        <v>3</v>
      </c>
      <c r="C84" s="4">
        <v>62</v>
      </c>
      <c r="D84" s="4">
        <v>84</v>
      </c>
      <c r="E84" s="4">
        <v>91</v>
      </c>
      <c r="F84" s="4">
        <v>99</v>
      </c>
      <c r="G84" s="4">
        <v>94</v>
      </c>
      <c r="H84" s="4">
        <v>90</v>
      </c>
      <c r="I84" s="4">
        <v>85</v>
      </c>
      <c r="J84" s="4">
        <v>84</v>
      </c>
      <c r="K84" s="4">
        <v>80</v>
      </c>
      <c r="L84" s="4">
        <v>77</v>
      </c>
      <c r="M84" s="5">
        <v>62</v>
      </c>
      <c r="N84" s="5">
        <v>89</v>
      </c>
    </row>
    <row r="85" spans="1:14" x14ac:dyDescent="0.25">
      <c r="A85" s="43"/>
      <c r="B85" s="10" t="s">
        <v>4</v>
      </c>
      <c r="C85" s="4">
        <v>59856470</v>
      </c>
      <c r="D85" s="4">
        <v>59131560</v>
      </c>
      <c r="E85" s="4">
        <v>56934606</v>
      </c>
      <c r="F85" s="4">
        <v>59393149</v>
      </c>
      <c r="G85" s="4">
        <v>50243557</v>
      </c>
      <c r="H85" s="4">
        <v>50949641</v>
      </c>
      <c r="I85" s="4">
        <v>52000817</v>
      </c>
      <c r="J85" s="4">
        <v>42352575</v>
      </c>
      <c r="K85" s="4">
        <v>46255399</v>
      </c>
      <c r="L85" s="4">
        <v>45386049</v>
      </c>
      <c r="M85" s="5">
        <v>43230349</v>
      </c>
      <c r="N85" s="5">
        <v>51959822</v>
      </c>
    </row>
    <row r="86" spans="1:14" ht="15" customHeight="1" x14ac:dyDescent="0.25">
      <c r="A86" s="42" t="s">
        <v>46</v>
      </c>
      <c r="B86" s="9" t="s">
        <v>3</v>
      </c>
      <c r="C86" s="4">
        <v>482</v>
      </c>
      <c r="D86" s="4">
        <v>472</v>
      </c>
      <c r="E86" s="4">
        <v>464</v>
      </c>
      <c r="F86" s="4">
        <v>453</v>
      </c>
      <c r="G86" s="4">
        <v>470</v>
      </c>
      <c r="H86" s="4">
        <v>466</v>
      </c>
      <c r="I86" s="4">
        <v>467</v>
      </c>
      <c r="J86" s="4">
        <v>437</v>
      </c>
      <c r="K86" s="4">
        <v>432</v>
      </c>
      <c r="L86" s="4">
        <v>443</v>
      </c>
      <c r="M86" s="5">
        <v>486</v>
      </c>
      <c r="N86" s="5">
        <v>512</v>
      </c>
    </row>
    <row r="87" spans="1:14" x14ac:dyDescent="0.25">
      <c r="A87" s="43"/>
      <c r="B87" s="10" t="s">
        <v>4</v>
      </c>
      <c r="C87" s="4">
        <v>144740647</v>
      </c>
      <c r="D87" s="4">
        <v>141258348</v>
      </c>
      <c r="E87" s="4">
        <v>154736809</v>
      </c>
      <c r="F87" s="4">
        <v>154158661</v>
      </c>
      <c r="G87" s="4">
        <v>152818286</v>
      </c>
      <c r="H87" s="4">
        <v>149747871</v>
      </c>
      <c r="I87" s="4">
        <v>144462615</v>
      </c>
      <c r="J87" s="4">
        <v>131867381</v>
      </c>
      <c r="K87" s="4">
        <v>132453207</v>
      </c>
      <c r="L87" s="4">
        <v>150833713</v>
      </c>
      <c r="M87" s="5">
        <v>170596599</v>
      </c>
      <c r="N87" s="5">
        <v>194274198</v>
      </c>
    </row>
    <row r="88" spans="1:14" ht="15" customHeight="1" x14ac:dyDescent="0.25">
      <c r="A88" s="42" t="s">
        <v>47</v>
      </c>
      <c r="B88" s="9" t="s">
        <v>3</v>
      </c>
      <c r="C88" s="4">
        <v>389</v>
      </c>
      <c r="D88" s="4">
        <v>389</v>
      </c>
      <c r="E88" s="4">
        <v>401</v>
      </c>
      <c r="F88" s="4">
        <v>391</v>
      </c>
      <c r="G88" s="4">
        <v>396</v>
      </c>
      <c r="H88" s="4">
        <v>392</v>
      </c>
      <c r="I88" s="4">
        <v>381</v>
      </c>
      <c r="J88" s="4">
        <v>420</v>
      </c>
      <c r="K88" s="4">
        <v>411</v>
      </c>
      <c r="L88" s="4">
        <v>432</v>
      </c>
      <c r="M88" s="5">
        <v>441</v>
      </c>
      <c r="N88" s="5">
        <v>463</v>
      </c>
    </row>
    <row r="89" spans="1:14" x14ac:dyDescent="0.25">
      <c r="A89" s="43"/>
      <c r="B89" s="10" t="s">
        <v>4</v>
      </c>
      <c r="C89" s="4">
        <v>132524799</v>
      </c>
      <c r="D89" s="4">
        <v>141357378</v>
      </c>
      <c r="E89" s="4">
        <v>154655216</v>
      </c>
      <c r="F89" s="4">
        <v>150202829</v>
      </c>
      <c r="G89" s="4">
        <v>139992986</v>
      </c>
      <c r="H89" s="4">
        <v>135989849</v>
      </c>
      <c r="I89" s="4">
        <v>119584114</v>
      </c>
      <c r="J89" s="4">
        <v>146716608</v>
      </c>
      <c r="K89" s="4">
        <v>152455721</v>
      </c>
      <c r="L89" s="4">
        <v>179069761</v>
      </c>
      <c r="M89" s="5">
        <v>183487335</v>
      </c>
      <c r="N89" s="5">
        <v>196959376</v>
      </c>
    </row>
    <row r="90" spans="1:14" ht="15" customHeight="1" x14ac:dyDescent="0.25">
      <c r="A90" s="42" t="s">
        <v>48</v>
      </c>
      <c r="B90" s="9" t="s">
        <v>3</v>
      </c>
      <c r="C90" s="4">
        <v>30</v>
      </c>
      <c r="D90" s="4">
        <v>28</v>
      </c>
      <c r="E90" s="4">
        <v>29</v>
      </c>
      <c r="F90" s="4">
        <v>30</v>
      </c>
      <c r="G90" s="4">
        <v>31</v>
      </c>
      <c r="H90" s="4">
        <v>36</v>
      </c>
      <c r="I90" s="4">
        <v>32</v>
      </c>
      <c r="J90" s="4">
        <v>35</v>
      </c>
      <c r="K90" s="4">
        <v>32</v>
      </c>
      <c r="L90" s="4">
        <v>35</v>
      </c>
      <c r="M90" s="5">
        <v>34</v>
      </c>
      <c r="N90" s="5">
        <v>37</v>
      </c>
    </row>
    <row r="91" spans="1:14" x14ac:dyDescent="0.25">
      <c r="A91" s="43"/>
      <c r="B91" s="10" t="s">
        <v>4</v>
      </c>
      <c r="C91" s="4">
        <v>17147765</v>
      </c>
      <c r="D91" s="4">
        <v>18173499</v>
      </c>
      <c r="E91" s="4">
        <v>24009040</v>
      </c>
      <c r="F91" s="4">
        <v>15915627</v>
      </c>
      <c r="G91" s="4">
        <v>18592696</v>
      </c>
      <c r="H91" s="4">
        <v>21598948</v>
      </c>
      <c r="I91" s="4">
        <v>20585586</v>
      </c>
      <c r="J91" s="4">
        <v>21352280</v>
      </c>
      <c r="K91" s="4">
        <v>20553406</v>
      </c>
      <c r="L91" s="4">
        <v>21563049</v>
      </c>
      <c r="M91" s="5">
        <v>23546895</v>
      </c>
      <c r="N91" s="5">
        <v>24108224</v>
      </c>
    </row>
    <row r="92" spans="1:14" ht="15" customHeight="1" x14ac:dyDescent="0.25">
      <c r="A92" s="42" t="s">
        <v>49</v>
      </c>
      <c r="B92" s="9" t="s">
        <v>3</v>
      </c>
      <c r="C92" s="4">
        <v>1092</v>
      </c>
      <c r="D92" s="4">
        <v>1087</v>
      </c>
      <c r="E92" s="4">
        <v>1076</v>
      </c>
      <c r="F92" s="4">
        <v>1088</v>
      </c>
      <c r="G92" s="4">
        <v>1064</v>
      </c>
      <c r="H92" s="4">
        <v>1112</v>
      </c>
      <c r="I92" s="4">
        <v>1094</v>
      </c>
      <c r="J92" s="4">
        <v>1069</v>
      </c>
      <c r="K92" s="4">
        <v>1040</v>
      </c>
      <c r="L92" s="4">
        <v>1187</v>
      </c>
      <c r="M92" s="5">
        <v>1100</v>
      </c>
      <c r="N92" s="5">
        <v>1160</v>
      </c>
    </row>
    <row r="93" spans="1:14" x14ac:dyDescent="0.25">
      <c r="A93" s="43"/>
      <c r="B93" s="10" t="s">
        <v>4</v>
      </c>
      <c r="C93" s="4">
        <v>457844128</v>
      </c>
      <c r="D93" s="4">
        <v>453824334</v>
      </c>
      <c r="E93" s="4">
        <v>456299869</v>
      </c>
      <c r="F93" s="4">
        <v>474664377</v>
      </c>
      <c r="G93" s="4">
        <v>479882998</v>
      </c>
      <c r="H93" s="4">
        <v>475698331</v>
      </c>
      <c r="I93" s="4">
        <v>456095526</v>
      </c>
      <c r="J93" s="4">
        <v>444845210</v>
      </c>
      <c r="K93" s="4">
        <v>443117044</v>
      </c>
      <c r="L93" s="4">
        <v>512414823</v>
      </c>
      <c r="M93" s="5">
        <v>511447964</v>
      </c>
      <c r="N93" s="5">
        <v>549653495</v>
      </c>
    </row>
    <row r="94" spans="1:14" x14ac:dyDescent="0.25">
      <c r="A94" s="42" t="s">
        <v>50</v>
      </c>
      <c r="B94" s="9" t="s">
        <v>3</v>
      </c>
      <c r="C94" s="4">
        <v>2801</v>
      </c>
      <c r="D94" s="4">
        <v>2775</v>
      </c>
      <c r="E94" s="4">
        <v>2655</v>
      </c>
      <c r="F94" s="4">
        <v>2660</v>
      </c>
      <c r="G94" s="4">
        <v>2570</v>
      </c>
      <c r="H94" s="4">
        <v>2641</v>
      </c>
      <c r="I94" s="4">
        <v>2487</v>
      </c>
      <c r="J94" s="4">
        <v>2509</v>
      </c>
      <c r="K94" s="4">
        <v>2501</v>
      </c>
      <c r="L94" s="4">
        <v>2633</v>
      </c>
      <c r="M94" s="5">
        <v>2764</v>
      </c>
      <c r="N94" s="5">
        <v>2949</v>
      </c>
    </row>
    <row r="95" spans="1:14" x14ac:dyDescent="0.25">
      <c r="A95" s="43"/>
      <c r="B95" s="10" t="s">
        <v>4</v>
      </c>
      <c r="C95" s="4">
        <v>1122513850</v>
      </c>
      <c r="D95" s="4">
        <v>1110640119</v>
      </c>
      <c r="E95" s="4">
        <v>1094887787</v>
      </c>
      <c r="F95" s="4">
        <v>1111901969</v>
      </c>
      <c r="G95" s="4">
        <v>1066750534</v>
      </c>
      <c r="H95" s="4">
        <v>1076694946</v>
      </c>
      <c r="I95" s="4">
        <v>956595241</v>
      </c>
      <c r="J95" s="4">
        <v>972156544</v>
      </c>
      <c r="K95" s="4">
        <v>1004412330</v>
      </c>
      <c r="L95" s="4">
        <v>1097661190</v>
      </c>
      <c r="M95" s="5">
        <v>1160644529</v>
      </c>
      <c r="N95" s="5">
        <v>1243375373</v>
      </c>
    </row>
    <row r="96" spans="1:14" x14ac:dyDescent="0.25">
      <c r="A96" s="42" t="s">
        <v>51</v>
      </c>
      <c r="B96" s="9" t="s">
        <v>3</v>
      </c>
      <c r="C96" s="4">
        <v>430</v>
      </c>
      <c r="D96" s="4">
        <v>417</v>
      </c>
      <c r="E96" s="4">
        <v>397</v>
      </c>
      <c r="F96" s="4">
        <v>407</v>
      </c>
      <c r="G96" s="4">
        <v>417</v>
      </c>
      <c r="H96" s="4">
        <v>436</v>
      </c>
      <c r="I96" s="4">
        <v>433</v>
      </c>
      <c r="J96" s="4">
        <v>441</v>
      </c>
      <c r="K96" s="4">
        <v>430</v>
      </c>
      <c r="L96" s="4">
        <v>455</v>
      </c>
      <c r="M96" s="5">
        <v>479</v>
      </c>
      <c r="N96" s="5">
        <v>542</v>
      </c>
    </row>
    <row r="97" spans="1:14" x14ac:dyDescent="0.25">
      <c r="A97" s="43"/>
      <c r="B97" s="10" t="s">
        <v>4</v>
      </c>
      <c r="C97" s="4">
        <v>161669455</v>
      </c>
      <c r="D97" s="4">
        <v>152870357</v>
      </c>
      <c r="E97" s="4">
        <v>162748391</v>
      </c>
      <c r="F97" s="4">
        <v>170522253</v>
      </c>
      <c r="G97" s="4">
        <v>170963920</v>
      </c>
      <c r="H97" s="4">
        <v>172093296</v>
      </c>
      <c r="I97" s="4">
        <v>159170653</v>
      </c>
      <c r="J97" s="4">
        <v>164613339</v>
      </c>
      <c r="K97" s="4">
        <v>159471205</v>
      </c>
      <c r="L97" s="4">
        <v>185147981</v>
      </c>
      <c r="M97" s="5">
        <v>198103596</v>
      </c>
      <c r="N97" s="5">
        <v>228371635</v>
      </c>
    </row>
    <row r="98" spans="1:14" x14ac:dyDescent="0.25">
      <c r="A98" s="42" t="s">
        <v>52</v>
      </c>
      <c r="B98" s="9" t="s">
        <v>3</v>
      </c>
      <c r="C98" s="4">
        <v>164</v>
      </c>
      <c r="D98" s="4">
        <v>163</v>
      </c>
      <c r="E98" s="4">
        <v>146</v>
      </c>
      <c r="F98" s="4">
        <v>137</v>
      </c>
      <c r="G98" s="4">
        <v>125</v>
      </c>
      <c r="H98" s="4">
        <v>128</v>
      </c>
      <c r="I98" s="4">
        <v>110</v>
      </c>
      <c r="J98" s="4">
        <v>107</v>
      </c>
      <c r="K98" s="4">
        <v>99</v>
      </c>
      <c r="L98" s="4">
        <v>115</v>
      </c>
      <c r="M98" s="5">
        <v>111</v>
      </c>
      <c r="N98" s="5">
        <v>122</v>
      </c>
    </row>
    <row r="99" spans="1:14" x14ac:dyDescent="0.25">
      <c r="A99" s="43"/>
      <c r="B99" s="10" t="s">
        <v>4</v>
      </c>
      <c r="C99" s="4">
        <v>67264757</v>
      </c>
      <c r="D99" s="4">
        <v>66201790</v>
      </c>
      <c r="E99" s="4">
        <v>60689950</v>
      </c>
      <c r="F99" s="4">
        <v>60821163</v>
      </c>
      <c r="G99" s="4">
        <v>52563537</v>
      </c>
      <c r="H99" s="4">
        <v>52258747</v>
      </c>
      <c r="I99" s="4">
        <v>54870347</v>
      </c>
      <c r="J99" s="4">
        <v>57695341</v>
      </c>
      <c r="K99" s="4">
        <v>49247338</v>
      </c>
      <c r="L99" s="4">
        <v>48758135</v>
      </c>
      <c r="M99" s="5">
        <v>49305329</v>
      </c>
      <c r="N99" s="5">
        <v>57582874</v>
      </c>
    </row>
    <row r="100" spans="1:14" ht="15" customHeight="1" x14ac:dyDescent="0.25">
      <c r="A100" s="42" t="s">
        <v>53</v>
      </c>
      <c r="B100" s="9" t="s">
        <v>3</v>
      </c>
      <c r="C100" s="4">
        <v>3</v>
      </c>
      <c r="D100" s="4">
        <v>4</v>
      </c>
      <c r="E100" s="4">
        <v>4</v>
      </c>
      <c r="F100" s="4">
        <v>4</v>
      </c>
      <c r="G100" s="4">
        <v>3</v>
      </c>
      <c r="H100" s="4">
        <v>4</v>
      </c>
      <c r="I100" s="4">
        <v>4</v>
      </c>
      <c r="J100" s="4">
        <v>3</v>
      </c>
      <c r="K100" s="4">
        <v>4</v>
      </c>
      <c r="L100" s="4">
        <v>2</v>
      </c>
      <c r="M100" s="5">
        <v>1</v>
      </c>
      <c r="N100" s="5">
        <v>3</v>
      </c>
    </row>
    <row r="101" spans="1:14" x14ac:dyDescent="0.25">
      <c r="A101" s="43"/>
      <c r="B101" s="10" t="s">
        <v>4</v>
      </c>
      <c r="C101" s="4">
        <v>1819748</v>
      </c>
      <c r="D101" s="4">
        <v>1856456</v>
      </c>
      <c r="E101" s="4">
        <v>2032159</v>
      </c>
      <c r="F101" s="4">
        <v>1869358</v>
      </c>
      <c r="G101" s="4">
        <v>2778426</v>
      </c>
      <c r="H101" s="4">
        <v>1829892</v>
      </c>
      <c r="I101" s="4">
        <v>1839792</v>
      </c>
      <c r="J101" s="4">
        <v>1760298</v>
      </c>
      <c r="K101" s="4">
        <v>1763865</v>
      </c>
      <c r="L101" s="4">
        <v>1383174</v>
      </c>
      <c r="M101" s="5">
        <v>278823</v>
      </c>
      <c r="N101" s="5">
        <v>691507</v>
      </c>
    </row>
    <row r="102" spans="1:14" x14ac:dyDescent="0.25">
      <c r="A102" s="42" t="s">
        <v>54</v>
      </c>
      <c r="B102" s="9" t="s">
        <v>3</v>
      </c>
      <c r="C102" s="4">
        <v>926</v>
      </c>
      <c r="D102" s="4">
        <v>877</v>
      </c>
      <c r="E102" s="4">
        <v>863</v>
      </c>
      <c r="F102" s="4">
        <v>815</v>
      </c>
      <c r="G102" s="4">
        <v>766</v>
      </c>
      <c r="H102" s="4">
        <v>772</v>
      </c>
      <c r="I102" s="4">
        <v>768</v>
      </c>
      <c r="J102" s="4">
        <v>744</v>
      </c>
      <c r="K102" s="4">
        <v>788</v>
      </c>
      <c r="L102" s="4">
        <v>816</v>
      </c>
      <c r="M102" s="5">
        <v>833</v>
      </c>
      <c r="N102" s="5">
        <v>888</v>
      </c>
    </row>
    <row r="103" spans="1:14" x14ac:dyDescent="0.25">
      <c r="A103" s="43"/>
      <c r="B103" s="10" t="s">
        <v>4</v>
      </c>
      <c r="C103" s="4">
        <v>370011511</v>
      </c>
      <c r="D103" s="4">
        <v>331423370</v>
      </c>
      <c r="E103" s="4">
        <v>416005263</v>
      </c>
      <c r="F103" s="4">
        <v>365880539</v>
      </c>
      <c r="G103" s="4">
        <v>332251165</v>
      </c>
      <c r="H103" s="4">
        <v>314774907</v>
      </c>
      <c r="I103" s="4">
        <v>319864264</v>
      </c>
      <c r="J103" s="4">
        <v>280046652</v>
      </c>
      <c r="K103" s="4">
        <v>322542956</v>
      </c>
      <c r="L103" s="4">
        <v>349479689</v>
      </c>
      <c r="M103" s="5">
        <v>376960324</v>
      </c>
      <c r="N103" s="5">
        <v>415082162</v>
      </c>
    </row>
    <row r="104" spans="1:14" ht="15" customHeight="1" x14ac:dyDescent="0.25">
      <c r="A104" s="42" t="s">
        <v>55</v>
      </c>
      <c r="B104" s="9" t="s">
        <v>3</v>
      </c>
      <c r="C104" s="4">
        <v>1638</v>
      </c>
      <c r="D104" s="4">
        <v>1570</v>
      </c>
      <c r="E104" s="4">
        <v>1565</v>
      </c>
      <c r="F104" s="4">
        <v>1562</v>
      </c>
      <c r="G104" s="4">
        <v>1574</v>
      </c>
      <c r="H104" s="4">
        <v>1645</v>
      </c>
      <c r="I104" s="4">
        <v>1577</v>
      </c>
      <c r="J104" s="4">
        <v>1565</v>
      </c>
      <c r="K104" s="4">
        <v>1536</v>
      </c>
      <c r="L104" s="4">
        <v>1555</v>
      </c>
      <c r="M104" s="5">
        <v>1656</v>
      </c>
      <c r="N104" s="5">
        <v>1687</v>
      </c>
    </row>
    <row r="105" spans="1:14" x14ac:dyDescent="0.25">
      <c r="A105" s="43"/>
      <c r="B105" s="10" t="s">
        <v>4</v>
      </c>
      <c r="C105" s="4">
        <v>827432151</v>
      </c>
      <c r="D105" s="4">
        <v>839649339</v>
      </c>
      <c r="E105" s="4">
        <v>840977818</v>
      </c>
      <c r="F105" s="4">
        <v>895939068</v>
      </c>
      <c r="G105" s="4">
        <v>925981921</v>
      </c>
      <c r="H105" s="4">
        <v>917530811</v>
      </c>
      <c r="I105" s="4">
        <v>835211940</v>
      </c>
      <c r="J105" s="4">
        <v>876933041</v>
      </c>
      <c r="K105" s="4">
        <v>885339570</v>
      </c>
      <c r="L105" s="4">
        <v>952837210</v>
      </c>
      <c r="M105" s="5">
        <v>998183675</v>
      </c>
      <c r="N105" s="5">
        <v>1042298686</v>
      </c>
    </row>
    <row r="106" spans="1:14" ht="15" customHeight="1" x14ac:dyDescent="0.25">
      <c r="A106" s="42" t="s">
        <v>56</v>
      </c>
      <c r="B106" s="9" t="s">
        <v>3</v>
      </c>
      <c r="C106" s="4">
        <v>72</v>
      </c>
      <c r="D106" s="4">
        <v>64</v>
      </c>
      <c r="E106" s="4">
        <v>63</v>
      </c>
      <c r="F106" s="4">
        <v>66</v>
      </c>
      <c r="G106" s="4">
        <v>53</v>
      </c>
      <c r="H106" s="4">
        <v>50</v>
      </c>
      <c r="I106" s="4">
        <v>44</v>
      </c>
      <c r="J106" s="4">
        <v>42</v>
      </c>
      <c r="K106" s="4">
        <v>59</v>
      </c>
      <c r="L106" s="4">
        <v>57</v>
      </c>
      <c r="M106" s="5">
        <v>58</v>
      </c>
      <c r="N106" s="5">
        <v>71</v>
      </c>
    </row>
    <row r="107" spans="1:14" x14ac:dyDescent="0.25">
      <c r="A107" s="43"/>
      <c r="B107" s="10" t="s">
        <v>4</v>
      </c>
      <c r="C107" s="4">
        <v>24729718</v>
      </c>
      <c r="D107" s="4">
        <v>24779754</v>
      </c>
      <c r="E107" s="4">
        <v>23498618</v>
      </c>
      <c r="F107" s="4">
        <v>23227760</v>
      </c>
      <c r="G107" s="4">
        <v>18956685</v>
      </c>
      <c r="H107" s="4">
        <v>37260279</v>
      </c>
      <c r="I107" s="4">
        <v>17326476</v>
      </c>
      <c r="J107" s="4">
        <v>18958353</v>
      </c>
      <c r="K107" s="4">
        <v>20974749</v>
      </c>
      <c r="L107" s="4">
        <v>24040666</v>
      </c>
      <c r="M107" s="5">
        <v>28279075</v>
      </c>
      <c r="N107" s="5">
        <v>35421814</v>
      </c>
    </row>
    <row r="108" spans="1:14" ht="15" customHeight="1" x14ac:dyDescent="0.25">
      <c r="A108" s="42" t="s">
        <v>57</v>
      </c>
      <c r="B108" s="9" t="s">
        <v>3</v>
      </c>
      <c r="C108" s="4">
        <v>1014</v>
      </c>
      <c r="D108" s="4">
        <v>999</v>
      </c>
      <c r="E108" s="4">
        <v>942</v>
      </c>
      <c r="F108" s="4">
        <v>948</v>
      </c>
      <c r="G108" s="4">
        <v>904</v>
      </c>
      <c r="H108" s="4">
        <v>929</v>
      </c>
      <c r="I108" s="4">
        <v>910</v>
      </c>
      <c r="J108" s="4">
        <v>878</v>
      </c>
      <c r="K108" s="4">
        <v>915</v>
      </c>
      <c r="L108" s="4">
        <v>902</v>
      </c>
      <c r="M108" s="5">
        <v>915</v>
      </c>
      <c r="N108" s="5">
        <v>959</v>
      </c>
    </row>
    <row r="109" spans="1:14" x14ac:dyDescent="0.25">
      <c r="A109" s="43"/>
      <c r="B109" s="10" t="s">
        <v>4</v>
      </c>
      <c r="C109" s="4">
        <v>388727430</v>
      </c>
      <c r="D109" s="4">
        <v>394969111</v>
      </c>
      <c r="E109" s="4">
        <v>449632713</v>
      </c>
      <c r="F109" s="4">
        <v>396196648</v>
      </c>
      <c r="G109" s="4">
        <v>402556298</v>
      </c>
      <c r="H109" s="4">
        <v>376365540</v>
      </c>
      <c r="I109" s="4">
        <v>371985168</v>
      </c>
      <c r="J109" s="4">
        <v>383027428</v>
      </c>
      <c r="K109" s="4">
        <v>403409070</v>
      </c>
      <c r="L109" s="4">
        <v>421776499</v>
      </c>
      <c r="M109" s="5">
        <v>424884794</v>
      </c>
      <c r="N109" s="5">
        <v>481664069</v>
      </c>
    </row>
    <row r="110" spans="1:14" ht="15" customHeight="1" x14ac:dyDescent="0.25">
      <c r="A110" s="42" t="s">
        <v>58</v>
      </c>
      <c r="B110" s="9" t="s">
        <v>3</v>
      </c>
      <c r="C110" s="4">
        <v>16</v>
      </c>
      <c r="D110" s="4">
        <v>16</v>
      </c>
      <c r="E110" s="4">
        <v>15</v>
      </c>
      <c r="F110" s="4">
        <v>13</v>
      </c>
      <c r="G110" s="4">
        <v>10</v>
      </c>
      <c r="H110" s="4">
        <v>12</v>
      </c>
      <c r="I110" s="4">
        <v>15</v>
      </c>
      <c r="J110" s="4">
        <v>18</v>
      </c>
      <c r="K110" s="4">
        <v>17</v>
      </c>
      <c r="L110" s="4">
        <v>15</v>
      </c>
      <c r="M110" s="5">
        <v>19</v>
      </c>
      <c r="N110" s="5">
        <v>17</v>
      </c>
    </row>
    <row r="111" spans="1:14" x14ac:dyDescent="0.25">
      <c r="A111" s="43"/>
      <c r="B111" s="10" t="s">
        <v>4</v>
      </c>
      <c r="C111" s="4">
        <v>7365267</v>
      </c>
      <c r="D111" s="4">
        <v>7386713</v>
      </c>
      <c r="E111" s="4">
        <v>8925096</v>
      </c>
      <c r="F111" s="4">
        <v>7817236</v>
      </c>
      <c r="G111" s="4">
        <v>6188981</v>
      </c>
      <c r="H111" s="4">
        <v>7157999</v>
      </c>
      <c r="I111" s="4">
        <v>7681422</v>
      </c>
      <c r="J111" s="4">
        <v>7485353</v>
      </c>
      <c r="K111" s="4">
        <v>10459943</v>
      </c>
      <c r="L111" s="4">
        <v>9477709</v>
      </c>
      <c r="M111" s="5">
        <v>12436531</v>
      </c>
      <c r="N111" s="7">
        <v>14079919</v>
      </c>
    </row>
    <row r="112" spans="1:14" x14ac:dyDescent="0.25">
      <c r="A112" s="42" t="s">
        <v>59</v>
      </c>
      <c r="B112" s="9" t="s">
        <v>3</v>
      </c>
      <c r="C112" s="4">
        <v>705</v>
      </c>
      <c r="D112" s="4">
        <v>665</v>
      </c>
      <c r="E112" s="4">
        <v>615</v>
      </c>
      <c r="F112" s="4">
        <v>533</v>
      </c>
      <c r="G112" s="4">
        <v>499</v>
      </c>
      <c r="H112" s="4">
        <v>534</v>
      </c>
      <c r="I112" s="4">
        <v>480</v>
      </c>
      <c r="J112" s="4">
        <v>481</v>
      </c>
      <c r="K112" s="4">
        <v>489</v>
      </c>
      <c r="L112" s="4">
        <v>480</v>
      </c>
      <c r="M112" s="5">
        <v>498</v>
      </c>
      <c r="N112" s="5">
        <v>515</v>
      </c>
    </row>
    <row r="113" spans="1:14" x14ac:dyDescent="0.25">
      <c r="A113" s="43"/>
      <c r="B113" s="10" t="s">
        <v>4</v>
      </c>
      <c r="C113" s="4">
        <v>329100173</v>
      </c>
      <c r="D113" s="4">
        <v>277080511</v>
      </c>
      <c r="E113" s="4">
        <v>282171888</v>
      </c>
      <c r="F113" s="4">
        <v>286267542</v>
      </c>
      <c r="G113" s="4">
        <v>233415344</v>
      </c>
      <c r="H113" s="4">
        <v>226564007</v>
      </c>
      <c r="I113" s="4">
        <v>232230209</v>
      </c>
      <c r="J113" s="4">
        <v>181501478</v>
      </c>
      <c r="K113" s="4">
        <v>194888366</v>
      </c>
      <c r="L113" s="4">
        <v>191724082</v>
      </c>
      <c r="M113" s="8">
        <v>209477822</v>
      </c>
      <c r="N113" s="8">
        <v>213793737</v>
      </c>
    </row>
    <row r="114" spans="1:14" x14ac:dyDescent="0.25">
      <c r="M114" s="2"/>
      <c r="N114" s="2"/>
    </row>
  </sheetData>
  <mergeCells count="56">
    <mergeCell ref="A110:A111"/>
    <mergeCell ref="A112:A113"/>
    <mergeCell ref="A98:A99"/>
    <mergeCell ref="A100:A101"/>
    <mergeCell ref="A102:A103"/>
    <mergeCell ref="A104:A105"/>
    <mergeCell ref="A106:A107"/>
    <mergeCell ref="A108:A109"/>
    <mergeCell ref="A96:A97"/>
    <mergeCell ref="A74:A75"/>
    <mergeCell ref="A76:A77"/>
    <mergeCell ref="A78:A79"/>
    <mergeCell ref="A80:A81"/>
    <mergeCell ref="A82:A83"/>
    <mergeCell ref="A84:A85"/>
    <mergeCell ref="A86:A87"/>
    <mergeCell ref="A88:A89"/>
    <mergeCell ref="A90:A91"/>
    <mergeCell ref="A92:A93"/>
    <mergeCell ref="A94:A95"/>
    <mergeCell ref="A72:A73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48:A49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24:A25"/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"/>
  <sheetViews>
    <sheetView topLeftCell="D6" zoomScale="70" zoomScaleNormal="70" workbookViewId="0">
      <selection activeCell="Y3" activeCellId="1" sqref="A3:A59 Y3:Y59"/>
    </sheetView>
  </sheetViews>
  <sheetFormatPr defaultRowHeight="15" x14ac:dyDescent="0.25"/>
  <cols>
    <col min="1" max="1" width="18.85546875" style="15" customWidth="1"/>
    <col min="2" max="11" width="11.85546875" style="15" bestFit="1" customWidth="1"/>
    <col min="12" max="13" width="12.140625" style="15" bestFit="1" customWidth="1"/>
    <col min="14" max="23" width="19.85546875" style="15" bestFit="1" customWidth="1"/>
    <col min="24" max="25" width="20.140625" style="15" bestFit="1" customWidth="1"/>
  </cols>
  <sheetData>
    <row r="1" spans="1:25" x14ac:dyDescent="0.25">
      <c r="A1" s="47" t="s">
        <v>62</v>
      </c>
      <c r="B1" s="46" t="s">
        <v>61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 t="s">
        <v>60</v>
      </c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x14ac:dyDescent="0.25">
      <c r="A2" s="47"/>
      <c r="B2" s="12">
        <v>2007</v>
      </c>
      <c r="C2" s="12">
        <v>2008</v>
      </c>
      <c r="D2" s="12">
        <v>2009</v>
      </c>
      <c r="E2" s="12">
        <v>2010</v>
      </c>
      <c r="F2" s="12">
        <v>2011</v>
      </c>
      <c r="G2" s="12">
        <v>2012</v>
      </c>
      <c r="H2" s="12">
        <v>2013</v>
      </c>
      <c r="I2" s="12">
        <v>2014</v>
      </c>
      <c r="J2" s="12">
        <v>2015</v>
      </c>
      <c r="K2" s="12">
        <v>2016</v>
      </c>
      <c r="L2" s="12">
        <v>2017</v>
      </c>
      <c r="M2" s="12">
        <v>2018</v>
      </c>
      <c r="N2" s="12">
        <v>2007</v>
      </c>
      <c r="O2" s="12">
        <v>2008</v>
      </c>
      <c r="P2" s="12">
        <v>2009</v>
      </c>
      <c r="Q2" s="12">
        <v>2010</v>
      </c>
      <c r="R2" s="12">
        <v>2011</v>
      </c>
      <c r="S2" s="12">
        <v>2012</v>
      </c>
      <c r="T2" s="12">
        <v>2013</v>
      </c>
      <c r="U2" s="12">
        <v>2014</v>
      </c>
      <c r="V2" s="12">
        <v>2015</v>
      </c>
      <c r="W2" s="12">
        <v>2016</v>
      </c>
      <c r="X2" s="12">
        <v>2017</v>
      </c>
      <c r="Y2" s="12">
        <v>2018</v>
      </c>
    </row>
    <row r="3" spans="1:25" x14ac:dyDescent="0.25">
      <c r="A3" s="13" t="s">
        <v>2</v>
      </c>
      <c r="B3" s="4">
        <v>619</v>
      </c>
      <c r="C3" s="4">
        <v>593</v>
      </c>
      <c r="D3" s="4">
        <v>568</v>
      </c>
      <c r="E3" s="4">
        <v>577</v>
      </c>
      <c r="F3" s="4">
        <v>560</v>
      </c>
      <c r="G3" s="4">
        <v>570</v>
      </c>
      <c r="H3" s="4">
        <v>551</v>
      </c>
      <c r="I3" s="4">
        <v>554</v>
      </c>
      <c r="J3" s="4">
        <v>610</v>
      </c>
      <c r="K3" s="4">
        <v>654</v>
      </c>
      <c r="L3" s="36">
        <v>644</v>
      </c>
      <c r="M3" s="36">
        <v>699</v>
      </c>
      <c r="N3" s="4">
        <v>270280976</v>
      </c>
      <c r="O3" s="4">
        <v>253320768</v>
      </c>
      <c r="P3" s="4">
        <v>290794192</v>
      </c>
      <c r="Q3" s="4">
        <v>271922743</v>
      </c>
      <c r="R3" s="4">
        <v>268486551</v>
      </c>
      <c r="S3" s="4">
        <v>253111519</v>
      </c>
      <c r="T3" s="4">
        <v>228361926</v>
      </c>
      <c r="U3" s="4">
        <v>254389030</v>
      </c>
      <c r="V3" s="4">
        <v>280132189</v>
      </c>
      <c r="W3" s="4">
        <v>294964217</v>
      </c>
      <c r="X3" s="36">
        <v>298159928</v>
      </c>
      <c r="Y3" s="36">
        <v>350735432</v>
      </c>
    </row>
    <row r="4" spans="1:25" x14ac:dyDescent="0.25">
      <c r="A4" s="13" t="s">
        <v>5</v>
      </c>
      <c r="B4" s="4">
        <v>13</v>
      </c>
      <c r="C4" s="4">
        <v>17</v>
      </c>
      <c r="D4" s="4">
        <v>12</v>
      </c>
      <c r="E4" s="4">
        <v>12</v>
      </c>
      <c r="F4" s="4">
        <v>12</v>
      </c>
      <c r="G4" s="4">
        <v>14</v>
      </c>
      <c r="H4" s="4">
        <v>13</v>
      </c>
      <c r="I4" s="4">
        <v>17</v>
      </c>
      <c r="J4" s="4">
        <v>18</v>
      </c>
      <c r="K4" s="4">
        <v>17</v>
      </c>
      <c r="L4" s="36">
        <v>22</v>
      </c>
      <c r="M4" s="36">
        <v>20</v>
      </c>
      <c r="N4" s="4">
        <v>10810273</v>
      </c>
      <c r="O4" s="4">
        <v>11549670</v>
      </c>
      <c r="P4" s="4">
        <v>10262373</v>
      </c>
      <c r="Q4" s="4">
        <v>11284243</v>
      </c>
      <c r="R4" s="4">
        <v>9191504</v>
      </c>
      <c r="S4" s="4">
        <v>8673839</v>
      </c>
      <c r="T4" s="4">
        <v>7715348</v>
      </c>
      <c r="U4" s="4">
        <v>10793647</v>
      </c>
      <c r="V4" s="4">
        <v>13530884</v>
      </c>
      <c r="W4" s="4">
        <v>14594777</v>
      </c>
      <c r="X4" s="36">
        <v>16807959</v>
      </c>
      <c r="Y4" s="36">
        <v>16410017</v>
      </c>
    </row>
    <row r="5" spans="1:25" x14ac:dyDescent="0.25">
      <c r="A5" s="13" t="s">
        <v>6</v>
      </c>
      <c r="B5" s="4">
        <v>1</v>
      </c>
      <c r="C5" s="4">
        <v>2</v>
      </c>
      <c r="D5" s="4">
        <v>1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1</v>
      </c>
      <c r="L5" s="36">
        <v>1</v>
      </c>
      <c r="M5" s="36">
        <v>2</v>
      </c>
      <c r="N5" s="4">
        <v>340759</v>
      </c>
      <c r="O5" s="4">
        <v>429775</v>
      </c>
      <c r="P5" s="4">
        <v>361707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333777</v>
      </c>
      <c r="X5" s="36">
        <v>345595</v>
      </c>
      <c r="Y5" s="36">
        <v>382271</v>
      </c>
    </row>
    <row r="6" spans="1:25" x14ac:dyDescent="0.25">
      <c r="A6" s="13" t="s">
        <v>7</v>
      </c>
      <c r="B6" s="4">
        <v>488</v>
      </c>
      <c r="C6" s="4">
        <v>440</v>
      </c>
      <c r="D6" s="4">
        <v>435</v>
      </c>
      <c r="E6" s="4">
        <v>414</v>
      </c>
      <c r="F6" s="4">
        <v>441</v>
      </c>
      <c r="G6" s="4">
        <v>423</v>
      </c>
      <c r="H6" s="4">
        <v>414</v>
      </c>
      <c r="I6" s="4">
        <v>402</v>
      </c>
      <c r="J6" s="4">
        <v>398</v>
      </c>
      <c r="K6" s="4">
        <v>382</v>
      </c>
      <c r="L6" s="36">
        <v>419</v>
      </c>
      <c r="M6" s="36">
        <v>499</v>
      </c>
      <c r="N6" s="4">
        <v>175392589</v>
      </c>
      <c r="O6" s="4">
        <v>161941331</v>
      </c>
      <c r="P6" s="4">
        <v>161216399</v>
      </c>
      <c r="Q6" s="4">
        <v>168021743</v>
      </c>
      <c r="R6" s="4">
        <v>183825600</v>
      </c>
      <c r="S6" s="4">
        <v>173611961</v>
      </c>
      <c r="T6" s="4">
        <v>181994614</v>
      </c>
      <c r="U6" s="4">
        <v>157955333</v>
      </c>
      <c r="V6" s="4">
        <v>150571834</v>
      </c>
      <c r="W6" s="4">
        <v>163447535</v>
      </c>
      <c r="X6" s="36">
        <v>189017221</v>
      </c>
      <c r="Y6" s="36">
        <v>238246116</v>
      </c>
    </row>
    <row r="7" spans="1:25" x14ac:dyDescent="0.25">
      <c r="A7" s="13" t="s">
        <v>8</v>
      </c>
      <c r="B7" s="4">
        <v>161</v>
      </c>
      <c r="C7" s="4">
        <v>155</v>
      </c>
      <c r="D7" s="4">
        <v>166</v>
      </c>
      <c r="E7" s="4">
        <v>169</v>
      </c>
      <c r="F7" s="4">
        <v>150</v>
      </c>
      <c r="G7" s="4">
        <v>135</v>
      </c>
      <c r="H7" s="4">
        <v>111</v>
      </c>
      <c r="I7" s="4">
        <v>103</v>
      </c>
      <c r="J7" s="4">
        <v>89</v>
      </c>
      <c r="K7" s="4">
        <v>108</v>
      </c>
      <c r="L7" s="36">
        <v>99</v>
      </c>
      <c r="M7" s="36">
        <v>110</v>
      </c>
      <c r="N7" s="4">
        <v>60634290</v>
      </c>
      <c r="O7" s="4">
        <v>58142907</v>
      </c>
      <c r="P7" s="4">
        <v>67137001</v>
      </c>
      <c r="Q7" s="4">
        <v>70930209</v>
      </c>
      <c r="R7" s="4">
        <v>62588314</v>
      </c>
      <c r="S7" s="4">
        <v>61681136</v>
      </c>
      <c r="T7" s="4">
        <v>47375803</v>
      </c>
      <c r="U7" s="4">
        <v>44267479</v>
      </c>
      <c r="V7" s="4">
        <v>39330143</v>
      </c>
      <c r="W7" s="4">
        <v>96652655</v>
      </c>
      <c r="X7" s="36">
        <v>57121262</v>
      </c>
      <c r="Y7" s="36">
        <v>58113877</v>
      </c>
    </row>
    <row r="8" spans="1:25" s="37" customFormat="1" x14ac:dyDescent="0.25">
      <c r="A8" s="35" t="s">
        <v>9</v>
      </c>
      <c r="B8" s="4">
        <v>7487</v>
      </c>
      <c r="C8" s="4">
        <v>7330</v>
      </c>
      <c r="D8" s="4">
        <v>7196</v>
      </c>
      <c r="E8" s="4">
        <v>7262</v>
      </c>
      <c r="F8" s="4">
        <v>7310</v>
      </c>
      <c r="G8" s="4">
        <v>7768</v>
      </c>
      <c r="H8" s="4">
        <v>7692</v>
      </c>
      <c r="I8" s="4">
        <v>7631</v>
      </c>
      <c r="J8" s="4">
        <v>7672</v>
      </c>
      <c r="K8" s="4">
        <v>7720</v>
      </c>
      <c r="L8" s="36">
        <v>8013</v>
      </c>
      <c r="M8" s="36">
        <v>8362</v>
      </c>
      <c r="N8" s="4">
        <v>3680984696</v>
      </c>
      <c r="O8" s="4">
        <v>3943702574</v>
      </c>
      <c r="P8" s="4">
        <v>4185472278</v>
      </c>
      <c r="Q8" s="4">
        <v>3554640717</v>
      </c>
      <c r="R8" s="4">
        <v>3535283774</v>
      </c>
      <c r="S8" s="4">
        <v>3474569212</v>
      </c>
      <c r="T8" s="4">
        <v>3334417367</v>
      </c>
      <c r="U8" s="4">
        <v>3410496236</v>
      </c>
      <c r="V8" s="4">
        <v>3474161367</v>
      </c>
      <c r="W8" s="4">
        <v>3686026589</v>
      </c>
      <c r="X8" s="36">
        <v>3946354973</v>
      </c>
      <c r="Y8" s="36">
        <v>4243446496</v>
      </c>
    </row>
    <row r="9" spans="1:25" x14ac:dyDescent="0.25">
      <c r="A9" s="13" t="s">
        <v>10</v>
      </c>
      <c r="B9" s="4">
        <v>940</v>
      </c>
      <c r="C9" s="4">
        <v>925</v>
      </c>
      <c r="D9" s="4">
        <v>873</v>
      </c>
      <c r="E9" s="4">
        <v>882</v>
      </c>
      <c r="F9" s="4">
        <v>881</v>
      </c>
      <c r="G9" s="4">
        <v>903</v>
      </c>
      <c r="H9" s="4">
        <v>896</v>
      </c>
      <c r="I9" s="4">
        <v>916</v>
      </c>
      <c r="J9" s="4">
        <v>926</v>
      </c>
      <c r="K9" s="4">
        <v>991</v>
      </c>
      <c r="L9" s="36">
        <v>1038</v>
      </c>
      <c r="M9" s="36">
        <v>1067</v>
      </c>
      <c r="N9" s="4">
        <v>344131839</v>
      </c>
      <c r="O9" s="4">
        <v>332932757</v>
      </c>
      <c r="P9" s="4">
        <v>321043574</v>
      </c>
      <c r="Q9" s="4">
        <v>354550457</v>
      </c>
      <c r="R9" s="4">
        <v>320340902</v>
      </c>
      <c r="S9" s="4">
        <v>313876933</v>
      </c>
      <c r="T9" s="4">
        <v>316250928</v>
      </c>
      <c r="U9" s="4">
        <v>310947915</v>
      </c>
      <c r="V9" s="4">
        <v>328798618</v>
      </c>
      <c r="W9" s="4">
        <v>349974172</v>
      </c>
      <c r="X9" s="36">
        <v>359373233</v>
      </c>
      <c r="Y9" s="36">
        <v>404428934</v>
      </c>
    </row>
    <row r="10" spans="1:25" x14ac:dyDescent="0.25">
      <c r="A10" s="13" t="s">
        <v>11</v>
      </c>
      <c r="B10" s="4">
        <v>1224</v>
      </c>
      <c r="C10" s="4">
        <v>1190</v>
      </c>
      <c r="D10" s="4">
        <v>1118</v>
      </c>
      <c r="E10" s="4">
        <v>1134</v>
      </c>
      <c r="F10" s="4">
        <v>1137</v>
      </c>
      <c r="G10" s="4">
        <v>1201</v>
      </c>
      <c r="H10" s="4">
        <v>1109</v>
      </c>
      <c r="I10" s="4">
        <v>1117</v>
      </c>
      <c r="J10" s="4">
        <v>1119</v>
      </c>
      <c r="K10" s="4">
        <v>1179</v>
      </c>
      <c r="L10" s="36">
        <v>1191</v>
      </c>
      <c r="M10" s="36">
        <v>1240</v>
      </c>
      <c r="N10" s="4">
        <v>487393951</v>
      </c>
      <c r="O10" s="4">
        <v>475913910</v>
      </c>
      <c r="P10" s="4">
        <v>466088109</v>
      </c>
      <c r="Q10" s="4">
        <v>484425714</v>
      </c>
      <c r="R10" s="4">
        <v>479524980</v>
      </c>
      <c r="S10" s="4">
        <v>476331120</v>
      </c>
      <c r="T10" s="4">
        <v>444604573</v>
      </c>
      <c r="U10" s="4">
        <v>464422776</v>
      </c>
      <c r="V10" s="4">
        <v>461253508</v>
      </c>
      <c r="W10" s="4">
        <v>510609681</v>
      </c>
      <c r="X10" s="36">
        <v>523840659</v>
      </c>
      <c r="Y10" s="36">
        <v>560899834</v>
      </c>
    </row>
    <row r="11" spans="1:25" x14ac:dyDescent="0.25">
      <c r="A11" s="13" t="s">
        <v>12</v>
      </c>
      <c r="B11" s="4">
        <v>73</v>
      </c>
      <c r="C11" s="4">
        <v>70</v>
      </c>
      <c r="D11" s="4">
        <v>61</v>
      </c>
      <c r="E11" s="4">
        <v>67</v>
      </c>
      <c r="F11" s="4">
        <v>67</v>
      </c>
      <c r="G11" s="4">
        <v>67</v>
      </c>
      <c r="H11" s="4">
        <v>56</v>
      </c>
      <c r="I11" s="4">
        <v>67</v>
      </c>
      <c r="J11" s="4">
        <v>73</v>
      </c>
      <c r="K11" s="4">
        <v>75</v>
      </c>
      <c r="L11" s="36">
        <v>83</v>
      </c>
      <c r="M11" s="36">
        <v>111</v>
      </c>
      <c r="N11" s="4">
        <v>28868589</v>
      </c>
      <c r="O11" s="4">
        <v>29694797</v>
      </c>
      <c r="P11" s="4">
        <v>29976648</v>
      </c>
      <c r="Q11" s="4">
        <v>34153789</v>
      </c>
      <c r="R11" s="4">
        <v>30559438</v>
      </c>
      <c r="S11" s="4">
        <v>32694919</v>
      </c>
      <c r="T11" s="4">
        <v>31292299</v>
      </c>
      <c r="U11" s="4">
        <v>38759337</v>
      </c>
      <c r="V11" s="4">
        <v>36448281</v>
      </c>
      <c r="W11" s="4">
        <v>45371848</v>
      </c>
      <c r="X11" s="36">
        <v>43478947</v>
      </c>
      <c r="Y11" s="36">
        <v>51541904</v>
      </c>
    </row>
    <row r="12" spans="1:25" x14ac:dyDescent="0.25">
      <c r="A12" s="13" t="s">
        <v>13</v>
      </c>
      <c r="B12" s="4">
        <v>429</v>
      </c>
      <c r="C12" s="4">
        <v>389</v>
      </c>
      <c r="D12" s="4">
        <v>378</v>
      </c>
      <c r="E12" s="4">
        <v>372</v>
      </c>
      <c r="F12" s="4">
        <v>357</v>
      </c>
      <c r="G12" s="4">
        <v>378</v>
      </c>
      <c r="H12" s="4">
        <v>377</v>
      </c>
      <c r="I12" s="4">
        <v>354</v>
      </c>
      <c r="J12" s="4">
        <v>370</v>
      </c>
      <c r="K12" s="4">
        <v>361</v>
      </c>
      <c r="L12" s="36">
        <v>388</v>
      </c>
      <c r="M12" s="36">
        <v>386</v>
      </c>
      <c r="N12" s="4">
        <v>226984495</v>
      </c>
      <c r="O12" s="4">
        <v>225839742</v>
      </c>
      <c r="P12" s="4">
        <v>214999119</v>
      </c>
      <c r="Q12" s="4">
        <v>199768586</v>
      </c>
      <c r="R12" s="4">
        <v>202364114</v>
      </c>
      <c r="S12" s="4">
        <v>192113367</v>
      </c>
      <c r="T12" s="4">
        <v>187059381</v>
      </c>
      <c r="U12" s="4">
        <v>189453303</v>
      </c>
      <c r="V12" s="4">
        <v>193374195</v>
      </c>
      <c r="W12" s="4">
        <v>214175791</v>
      </c>
      <c r="X12" s="36">
        <v>227290658</v>
      </c>
      <c r="Y12" s="38">
        <v>229634611</v>
      </c>
    </row>
    <row r="13" spans="1:25" x14ac:dyDescent="0.25">
      <c r="A13" s="13" t="s">
        <v>14</v>
      </c>
      <c r="B13" s="4">
        <v>1001</v>
      </c>
      <c r="C13" s="4">
        <v>1002</v>
      </c>
      <c r="D13" s="4">
        <v>989</v>
      </c>
      <c r="E13" s="4">
        <v>1040</v>
      </c>
      <c r="F13" s="4">
        <v>1053</v>
      </c>
      <c r="G13" s="4">
        <v>1163</v>
      </c>
      <c r="H13" s="4">
        <v>1126</v>
      </c>
      <c r="I13" s="4">
        <v>1101</v>
      </c>
      <c r="J13" s="4">
        <v>1105</v>
      </c>
      <c r="K13" s="4">
        <v>1196</v>
      </c>
      <c r="L13" s="36">
        <v>1294</v>
      </c>
      <c r="M13" s="36">
        <v>1342</v>
      </c>
      <c r="N13" s="4">
        <v>364878256</v>
      </c>
      <c r="O13" s="4">
        <v>418441167</v>
      </c>
      <c r="P13" s="4">
        <v>424371122</v>
      </c>
      <c r="Q13" s="4">
        <v>465084600</v>
      </c>
      <c r="R13" s="4">
        <v>492555720</v>
      </c>
      <c r="S13" s="4">
        <v>502112696</v>
      </c>
      <c r="T13" s="4">
        <v>435070486</v>
      </c>
      <c r="U13" s="4">
        <v>472980811</v>
      </c>
      <c r="V13" s="4">
        <v>521809306</v>
      </c>
      <c r="W13" s="4">
        <v>531720813</v>
      </c>
      <c r="X13" s="36">
        <v>649937528</v>
      </c>
      <c r="Y13" s="36">
        <v>607699382</v>
      </c>
    </row>
    <row r="14" spans="1:25" x14ac:dyDescent="0.25">
      <c r="A14" s="13" t="s">
        <v>15</v>
      </c>
      <c r="B14" s="4">
        <v>1040</v>
      </c>
      <c r="C14" s="4">
        <v>1041</v>
      </c>
      <c r="D14" s="4">
        <v>1029</v>
      </c>
      <c r="E14" s="4">
        <v>1038</v>
      </c>
      <c r="F14" s="4">
        <v>1033</v>
      </c>
      <c r="G14" s="4">
        <v>1092</v>
      </c>
      <c r="H14" s="4">
        <v>1080</v>
      </c>
      <c r="I14" s="4">
        <v>1147</v>
      </c>
      <c r="J14" s="4">
        <v>1176</v>
      </c>
      <c r="K14" s="4">
        <v>1205</v>
      </c>
      <c r="L14" s="36">
        <v>1238</v>
      </c>
      <c r="M14" s="36">
        <v>1284</v>
      </c>
      <c r="N14" s="4">
        <v>385915613</v>
      </c>
      <c r="O14" s="4">
        <v>409714630</v>
      </c>
      <c r="P14" s="4">
        <v>425887905</v>
      </c>
      <c r="Q14" s="4">
        <v>454733412</v>
      </c>
      <c r="R14" s="4">
        <v>463293062</v>
      </c>
      <c r="S14" s="4">
        <v>465777567</v>
      </c>
      <c r="T14" s="4">
        <v>450948506</v>
      </c>
      <c r="U14" s="4">
        <v>466527650</v>
      </c>
      <c r="V14" s="4">
        <v>507035197</v>
      </c>
      <c r="W14" s="4">
        <v>520595434</v>
      </c>
      <c r="X14" s="36">
        <v>537462804</v>
      </c>
      <c r="Y14" s="36">
        <v>582663762</v>
      </c>
    </row>
    <row r="15" spans="1:25" x14ac:dyDescent="0.25">
      <c r="A15" s="13" t="s">
        <v>16</v>
      </c>
      <c r="B15" s="4">
        <v>3</v>
      </c>
      <c r="C15" s="4">
        <v>2</v>
      </c>
      <c r="D15" s="4">
        <v>3</v>
      </c>
      <c r="E15" s="4">
        <v>2</v>
      </c>
      <c r="F15" s="4">
        <v>2</v>
      </c>
      <c r="G15" s="4">
        <v>1</v>
      </c>
      <c r="H15" s="4">
        <v>1</v>
      </c>
      <c r="I15" s="4">
        <v>0</v>
      </c>
      <c r="J15" s="4">
        <v>1</v>
      </c>
      <c r="K15" s="4">
        <v>2</v>
      </c>
      <c r="L15" s="36">
        <v>2</v>
      </c>
      <c r="M15" s="36">
        <v>2</v>
      </c>
      <c r="N15" s="4">
        <v>949688</v>
      </c>
      <c r="O15" s="4">
        <v>507217</v>
      </c>
      <c r="P15" s="4">
        <v>1599186</v>
      </c>
      <c r="Q15" s="4">
        <v>1830151</v>
      </c>
      <c r="R15" s="4">
        <v>1674244</v>
      </c>
      <c r="S15" s="4">
        <v>1320045</v>
      </c>
      <c r="T15" s="4">
        <v>938735</v>
      </c>
      <c r="U15" s="4">
        <v>0</v>
      </c>
      <c r="V15" s="4">
        <v>385192</v>
      </c>
      <c r="W15" s="4">
        <v>1327275</v>
      </c>
      <c r="X15" s="36">
        <v>1477979</v>
      </c>
      <c r="Y15" s="36">
        <v>1508061</v>
      </c>
    </row>
    <row r="16" spans="1:25" x14ac:dyDescent="0.25">
      <c r="A16" s="13" t="s">
        <v>17</v>
      </c>
      <c r="B16" s="4">
        <v>117</v>
      </c>
      <c r="C16" s="4">
        <v>115</v>
      </c>
      <c r="D16" s="4">
        <v>91</v>
      </c>
      <c r="E16" s="4">
        <v>94</v>
      </c>
      <c r="F16" s="4">
        <v>92</v>
      </c>
      <c r="G16" s="4">
        <v>101</v>
      </c>
      <c r="H16" s="4">
        <v>77</v>
      </c>
      <c r="I16" s="4">
        <v>86</v>
      </c>
      <c r="J16" s="4">
        <v>80</v>
      </c>
      <c r="K16" s="4">
        <v>86</v>
      </c>
      <c r="L16" s="36">
        <v>75</v>
      </c>
      <c r="M16" s="36">
        <v>82</v>
      </c>
      <c r="N16" s="4">
        <v>71215222</v>
      </c>
      <c r="O16" s="4">
        <v>69275167</v>
      </c>
      <c r="P16" s="4">
        <v>57393345</v>
      </c>
      <c r="Q16" s="4">
        <v>65337554</v>
      </c>
      <c r="R16" s="4">
        <v>60701012</v>
      </c>
      <c r="S16" s="4">
        <v>57469079</v>
      </c>
      <c r="T16" s="4">
        <v>42476104</v>
      </c>
      <c r="U16" s="4">
        <v>47415169</v>
      </c>
      <c r="V16" s="4">
        <v>48395466</v>
      </c>
      <c r="W16" s="4">
        <v>54427971</v>
      </c>
      <c r="X16" s="36">
        <v>49501218</v>
      </c>
      <c r="Y16" s="36">
        <v>64989147</v>
      </c>
    </row>
    <row r="17" spans="1:25" x14ac:dyDescent="0.25">
      <c r="A17" s="14" t="s">
        <v>18</v>
      </c>
      <c r="B17" s="4">
        <v>19</v>
      </c>
      <c r="C17" s="4">
        <v>15</v>
      </c>
      <c r="D17" s="4">
        <v>19</v>
      </c>
      <c r="E17" s="4">
        <v>15</v>
      </c>
      <c r="F17" s="4">
        <v>14</v>
      </c>
      <c r="G17" s="4">
        <v>15</v>
      </c>
      <c r="H17" s="4">
        <v>13</v>
      </c>
      <c r="I17" s="4">
        <v>17</v>
      </c>
      <c r="J17" s="4">
        <v>14</v>
      </c>
      <c r="K17" s="4">
        <v>19</v>
      </c>
      <c r="L17" s="36">
        <v>21</v>
      </c>
      <c r="M17" s="36">
        <v>24</v>
      </c>
      <c r="N17" s="4">
        <v>10934096</v>
      </c>
      <c r="O17" s="4">
        <v>10095530</v>
      </c>
      <c r="P17" s="4">
        <v>10876759</v>
      </c>
      <c r="Q17" s="4">
        <v>8276796</v>
      </c>
      <c r="R17" s="4">
        <v>9332446</v>
      </c>
      <c r="S17" s="4">
        <v>9486875</v>
      </c>
      <c r="T17" s="4">
        <v>7631975</v>
      </c>
      <c r="U17" s="4">
        <v>10687130</v>
      </c>
      <c r="V17" s="4">
        <v>10519645</v>
      </c>
      <c r="W17" s="4">
        <v>14139675</v>
      </c>
      <c r="X17" s="36">
        <v>14111293</v>
      </c>
      <c r="Y17" s="36">
        <v>14979125</v>
      </c>
    </row>
    <row r="18" spans="1:25" x14ac:dyDescent="0.25">
      <c r="A18" s="13" t="s">
        <v>19</v>
      </c>
      <c r="B18" s="4">
        <v>2027</v>
      </c>
      <c r="C18" s="4">
        <v>1992</v>
      </c>
      <c r="D18" s="4">
        <v>1994</v>
      </c>
      <c r="E18" s="4">
        <v>1910</v>
      </c>
      <c r="F18" s="4">
        <v>1886</v>
      </c>
      <c r="G18" s="4">
        <v>1983</v>
      </c>
      <c r="H18" s="4">
        <v>1883</v>
      </c>
      <c r="I18" s="4">
        <v>1867</v>
      </c>
      <c r="J18" s="4">
        <v>1903</v>
      </c>
      <c r="K18" s="4">
        <v>1995</v>
      </c>
      <c r="L18" s="36">
        <v>2009</v>
      </c>
      <c r="M18" s="36">
        <v>2100</v>
      </c>
      <c r="N18" s="4">
        <v>769408938</v>
      </c>
      <c r="O18" s="4">
        <v>763052362</v>
      </c>
      <c r="P18" s="4">
        <v>775865550</v>
      </c>
      <c r="Q18" s="4">
        <v>757213729</v>
      </c>
      <c r="R18" s="4">
        <v>779187357</v>
      </c>
      <c r="S18" s="4">
        <v>798049640</v>
      </c>
      <c r="T18" s="4">
        <v>760094768</v>
      </c>
      <c r="U18" s="4">
        <v>710197186</v>
      </c>
      <c r="V18" s="4">
        <v>735888006</v>
      </c>
      <c r="W18" s="4">
        <v>818027921</v>
      </c>
      <c r="X18" s="36">
        <v>805534710</v>
      </c>
      <c r="Y18" s="36">
        <v>895375844</v>
      </c>
    </row>
    <row r="19" spans="1:25" x14ac:dyDescent="0.25">
      <c r="A19" s="13" t="s">
        <v>20</v>
      </c>
      <c r="B19" s="4">
        <v>652</v>
      </c>
      <c r="C19" s="4">
        <v>635</v>
      </c>
      <c r="D19" s="4">
        <v>627</v>
      </c>
      <c r="E19" s="4">
        <v>612</v>
      </c>
      <c r="F19" s="4">
        <v>622</v>
      </c>
      <c r="G19" s="4">
        <v>624</v>
      </c>
      <c r="H19" s="4">
        <v>578</v>
      </c>
      <c r="I19" s="4">
        <v>587</v>
      </c>
      <c r="J19" s="4">
        <v>610</v>
      </c>
      <c r="K19" s="4">
        <v>630</v>
      </c>
      <c r="L19" s="36">
        <v>644</v>
      </c>
      <c r="M19" s="36">
        <v>680</v>
      </c>
      <c r="N19" s="4">
        <v>214467768</v>
      </c>
      <c r="O19" s="4">
        <v>207630344</v>
      </c>
      <c r="P19" s="4">
        <v>232933671</v>
      </c>
      <c r="Q19" s="4">
        <v>212941935</v>
      </c>
      <c r="R19" s="4">
        <v>216161791</v>
      </c>
      <c r="S19" s="4">
        <v>203015624</v>
      </c>
      <c r="T19" s="4">
        <v>185446148</v>
      </c>
      <c r="U19" s="4">
        <v>208065343</v>
      </c>
      <c r="V19" s="4">
        <v>214467919</v>
      </c>
      <c r="W19" s="4">
        <v>225125822</v>
      </c>
      <c r="X19" s="36">
        <v>260619990</v>
      </c>
      <c r="Y19" s="36">
        <v>276782594</v>
      </c>
    </row>
    <row r="20" spans="1:25" x14ac:dyDescent="0.25">
      <c r="A20" s="13" t="s">
        <v>21</v>
      </c>
      <c r="B20" s="4">
        <v>505</v>
      </c>
      <c r="C20" s="4">
        <v>489</v>
      </c>
      <c r="D20" s="4">
        <v>468</v>
      </c>
      <c r="E20" s="4">
        <v>447</v>
      </c>
      <c r="F20" s="4">
        <v>435</v>
      </c>
      <c r="G20" s="4">
        <v>440</v>
      </c>
      <c r="H20" s="4">
        <v>425</v>
      </c>
      <c r="I20" s="4">
        <v>405</v>
      </c>
      <c r="J20" s="4">
        <v>376</v>
      </c>
      <c r="K20" s="4">
        <v>415</v>
      </c>
      <c r="L20" s="36">
        <v>436</v>
      </c>
      <c r="M20" s="36">
        <v>474</v>
      </c>
      <c r="N20" s="4">
        <v>206471106</v>
      </c>
      <c r="O20" s="4">
        <v>212136067</v>
      </c>
      <c r="P20" s="4">
        <v>201805816</v>
      </c>
      <c r="Q20" s="4">
        <v>205894892</v>
      </c>
      <c r="R20" s="4">
        <v>197672634</v>
      </c>
      <c r="S20" s="4">
        <v>194923354</v>
      </c>
      <c r="T20" s="4">
        <v>167301383</v>
      </c>
      <c r="U20" s="4">
        <v>164604699</v>
      </c>
      <c r="V20" s="4">
        <v>159953920</v>
      </c>
      <c r="W20" s="4">
        <v>170060863</v>
      </c>
      <c r="X20" s="36">
        <v>177382576</v>
      </c>
      <c r="Y20" s="36">
        <v>191866796</v>
      </c>
    </row>
    <row r="21" spans="1:25" x14ac:dyDescent="0.25">
      <c r="A21" s="13" t="s">
        <v>22</v>
      </c>
      <c r="B21" s="4">
        <v>241</v>
      </c>
      <c r="C21" s="4">
        <v>241</v>
      </c>
      <c r="D21" s="4">
        <v>256</v>
      </c>
      <c r="E21" s="4">
        <v>258</v>
      </c>
      <c r="F21" s="4">
        <v>268</v>
      </c>
      <c r="G21" s="4">
        <v>255</v>
      </c>
      <c r="H21" s="4">
        <v>221</v>
      </c>
      <c r="I21" s="4">
        <v>237</v>
      </c>
      <c r="J21" s="4">
        <v>211</v>
      </c>
      <c r="K21" s="4">
        <v>226</v>
      </c>
      <c r="L21" s="36">
        <v>231</v>
      </c>
      <c r="M21" s="36">
        <v>261</v>
      </c>
      <c r="N21" s="4">
        <v>88264318</v>
      </c>
      <c r="O21" s="4">
        <v>97082809</v>
      </c>
      <c r="P21" s="4">
        <v>112240645</v>
      </c>
      <c r="Q21" s="4">
        <v>105575355</v>
      </c>
      <c r="R21" s="4">
        <v>105849955</v>
      </c>
      <c r="S21" s="4">
        <v>102161656</v>
      </c>
      <c r="T21" s="4">
        <v>88498840</v>
      </c>
      <c r="U21" s="4">
        <v>101109172</v>
      </c>
      <c r="V21" s="4">
        <v>85730615</v>
      </c>
      <c r="W21" s="4">
        <v>91306154</v>
      </c>
      <c r="X21" s="36">
        <v>100626042</v>
      </c>
      <c r="Y21" s="36">
        <v>114626700</v>
      </c>
    </row>
    <row r="22" spans="1:25" x14ac:dyDescent="0.25">
      <c r="A22" s="13" t="s">
        <v>23</v>
      </c>
      <c r="B22" s="4">
        <v>431</v>
      </c>
      <c r="C22" s="4">
        <v>437</v>
      </c>
      <c r="D22" s="4">
        <v>433</v>
      </c>
      <c r="E22" s="4">
        <v>411</v>
      </c>
      <c r="F22" s="4">
        <v>413</v>
      </c>
      <c r="G22" s="4">
        <v>403</v>
      </c>
      <c r="H22" s="4">
        <v>388</v>
      </c>
      <c r="I22" s="4">
        <v>381</v>
      </c>
      <c r="J22" s="4">
        <v>427</v>
      </c>
      <c r="K22" s="4">
        <v>415</v>
      </c>
      <c r="L22" s="36">
        <v>436</v>
      </c>
      <c r="M22" s="36">
        <v>483</v>
      </c>
      <c r="N22" s="4">
        <v>146408659</v>
      </c>
      <c r="O22" s="4">
        <v>151149074</v>
      </c>
      <c r="P22" s="4">
        <v>157621499</v>
      </c>
      <c r="Q22" s="4">
        <v>145176828</v>
      </c>
      <c r="R22" s="4">
        <v>156270292</v>
      </c>
      <c r="S22" s="4">
        <v>155902540</v>
      </c>
      <c r="T22" s="4">
        <v>142244879</v>
      </c>
      <c r="U22" s="4">
        <v>150966278</v>
      </c>
      <c r="V22" s="4">
        <v>160662638</v>
      </c>
      <c r="W22" s="4">
        <v>163613208</v>
      </c>
      <c r="X22" s="36">
        <v>188040144</v>
      </c>
      <c r="Y22" s="36">
        <v>207619039</v>
      </c>
    </row>
    <row r="23" spans="1:25" x14ac:dyDescent="0.25">
      <c r="A23" s="13" t="s">
        <v>24</v>
      </c>
      <c r="B23" s="4">
        <v>314</v>
      </c>
      <c r="C23" s="4">
        <v>302</v>
      </c>
      <c r="D23" s="4">
        <v>301</v>
      </c>
      <c r="E23" s="4">
        <v>313</v>
      </c>
      <c r="F23" s="4">
        <v>318</v>
      </c>
      <c r="G23" s="4">
        <v>343</v>
      </c>
      <c r="H23" s="4">
        <v>322</v>
      </c>
      <c r="I23" s="4">
        <v>270</v>
      </c>
      <c r="J23" s="4">
        <v>267</v>
      </c>
      <c r="K23" s="4">
        <v>297</v>
      </c>
      <c r="L23" s="36">
        <v>285</v>
      </c>
      <c r="M23" s="36">
        <v>312</v>
      </c>
      <c r="N23" s="4">
        <v>139677077</v>
      </c>
      <c r="O23" s="4">
        <v>133994355</v>
      </c>
      <c r="P23" s="4">
        <v>133981855</v>
      </c>
      <c r="Q23" s="4">
        <v>139730627</v>
      </c>
      <c r="R23" s="4">
        <v>166833340</v>
      </c>
      <c r="S23" s="4">
        <v>167988610</v>
      </c>
      <c r="T23" s="4">
        <v>133366855</v>
      </c>
      <c r="U23" s="4">
        <v>129974273</v>
      </c>
      <c r="V23" s="4">
        <v>129541946</v>
      </c>
      <c r="W23" s="4">
        <v>141817492</v>
      </c>
      <c r="X23" s="36">
        <v>141655706</v>
      </c>
      <c r="Y23" s="36">
        <v>152972522</v>
      </c>
    </row>
    <row r="24" spans="1:25" x14ac:dyDescent="0.25">
      <c r="A24" s="13" t="s">
        <v>25</v>
      </c>
      <c r="B24" s="4">
        <v>130</v>
      </c>
      <c r="C24" s="4">
        <v>125</v>
      </c>
      <c r="D24" s="4">
        <v>131</v>
      </c>
      <c r="E24" s="4">
        <v>123</v>
      </c>
      <c r="F24" s="4">
        <v>127</v>
      </c>
      <c r="G24" s="4">
        <v>126</v>
      </c>
      <c r="H24" s="4">
        <v>117</v>
      </c>
      <c r="I24" s="4">
        <v>111</v>
      </c>
      <c r="J24" s="4">
        <v>122</v>
      </c>
      <c r="K24" s="4">
        <v>114</v>
      </c>
      <c r="L24" s="36">
        <v>129</v>
      </c>
      <c r="M24" s="36">
        <v>160</v>
      </c>
      <c r="N24" s="4">
        <v>71732236</v>
      </c>
      <c r="O24" s="4">
        <v>65909960</v>
      </c>
      <c r="P24" s="4">
        <v>68454020</v>
      </c>
      <c r="Q24" s="4">
        <v>73030274</v>
      </c>
      <c r="R24" s="4">
        <v>74907992</v>
      </c>
      <c r="S24" s="4">
        <v>75385414</v>
      </c>
      <c r="T24" s="4">
        <v>71863840</v>
      </c>
      <c r="U24" s="4">
        <v>71653821</v>
      </c>
      <c r="V24" s="4">
        <v>84109422</v>
      </c>
      <c r="W24" s="4">
        <v>75619398</v>
      </c>
      <c r="X24" s="36">
        <v>89376475</v>
      </c>
      <c r="Y24" s="36">
        <v>99648104</v>
      </c>
    </row>
    <row r="25" spans="1:25" x14ac:dyDescent="0.25">
      <c r="A25" s="13" t="s">
        <v>26</v>
      </c>
      <c r="B25" s="4">
        <v>2538</v>
      </c>
      <c r="C25" s="4">
        <v>2282</v>
      </c>
      <c r="D25" s="4">
        <v>2226</v>
      </c>
      <c r="E25" s="4">
        <v>2356</v>
      </c>
      <c r="F25" s="4">
        <v>2337</v>
      </c>
      <c r="G25" s="4">
        <v>2416</v>
      </c>
      <c r="H25" s="4">
        <v>2306</v>
      </c>
      <c r="I25" s="4">
        <v>2081</v>
      </c>
      <c r="J25" s="4">
        <v>2237</v>
      </c>
      <c r="K25" s="4">
        <v>2358</v>
      </c>
      <c r="L25" s="36">
        <v>2368</v>
      </c>
      <c r="M25" s="36">
        <v>2508</v>
      </c>
      <c r="N25" s="4">
        <v>1349256414</v>
      </c>
      <c r="O25" s="4">
        <v>1391570506</v>
      </c>
      <c r="P25" s="4">
        <v>1533068672</v>
      </c>
      <c r="Q25" s="4">
        <v>1836378536</v>
      </c>
      <c r="R25" s="4">
        <v>1685375398</v>
      </c>
      <c r="S25" s="4">
        <v>1597575211</v>
      </c>
      <c r="T25" s="4">
        <v>1590089001</v>
      </c>
      <c r="U25" s="4">
        <v>1010931562</v>
      </c>
      <c r="V25" s="4">
        <v>1292799651</v>
      </c>
      <c r="W25" s="4">
        <v>1465624060</v>
      </c>
      <c r="X25" s="36">
        <v>1611922948</v>
      </c>
      <c r="Y25" s="36">
        <v>1531640271</v>
      </c>
    </row>
    <row r="26" spans="1:25" x14ac:dyDescent="0.25">
      <c r="A26" s="13" t="s">
        <v>27</v>
      </c>
      <c r="B26" s="4">
        <v>5086</v>
      </c>
      <c r="C26" s="4">
        <v>4986</v>
      </c>
      <c r="D26" s="4">
        <v>4936</v>
      </c>
      <c r="E26" s="4">
        <v>4969</v>
      </c>
      <c r="F26" s="4">
        <v>4930</v>
      </c>
      <c r="G26" s="4">
        <v>5157</v>
      </c>
      <c r="H26" s="4">
        <v>5004</v>
      </c>
      <c r="I26" s="4">
        <v>4897</v>
      </c>
      <c r="J26" s="4">
        <v>4892</v>
      </c>
      <c r="K26" s="4">
        <v>5029</v>
      </c>
      <c r="L26" s="36">
        <v>5185</v>
      </c>
      <c r="M26" s="36">
        <v>5367</v>
      </c>
      <c r="N26" s="4">
        <v>2328733874</v>
      </c>
      <c r="O26" s="4">
        <v>2338640674</v>
      </c>
      <c r="P26" s="4">
        <v>2457778054</v>
      </c>
      <c r="Q26" s="4">
        <v>2543013395</v>
      </c>
      <c r="R26" s="4">
        <v>2507870229</v>
      </c>
      <c r="S26" s="4">
        <v>2561823676</v>
      </c>
      <c r="T26" s="4">
        <v>2384194331</v>
      </c>
      <c r="U26" s="4">
        <v>2364750629</v>
      </c>
      <c r="V26" s="4">
        <v>2424537355</v>
      </c>
      <c r="W26" s="4">
        <v>2572549176</v>
      </c>
      <c r="X26" s="36">
        <v>2716744336</v>
      </c>
      <c r="Y26" s="36">
        <v>2887150148</v>
      </c>
    </row>
    <row r="27" spans="1:25" x14ac:dyDescent="0.25">
      <c r="A27" s="13" t="s">
        <v>28</v>
      </c>
      <c r="B27" s="4">
        <v>1460</v>
      </c>
      <c r="C27" s="4">
        <v>1487</v>
      </c>
      <c r="D27" s="4">
        <v>1480</v>
      </c>
      <c r="E27" s="4">
        <v>1511</v>
      </c>
      <c r="F27" s="4">
        <v>1539</v>
      </c>
      <c r="G27" s="4">
        <v>1581</v>
      </c>
      <c r="H27" s="4">
        <v>1460</v>
      </c>
      <c r="I27" s="4">
        <v>1416</v>
      </c>
      <c r="J27" s="4">
        <v>1488</v>
      </c>
      <c r="K27" s="4">
        <v>1530</v>
      </c>
      <c r="L27" s="36">
        <v>1598</v>
      </c>
      <c r="M27" s="36">
        <v>1740</v>
      </c>
      <c r="N27" s="4">
        <v>623736766</v>
      </c>
      <c r="O27" s="4">
        <v>664574142</v>
      </c>
      <c r="P27" s="4">
        <v>617529088</v>
      </c>
      <c r="Q27" s="4">
        <v>663317732</v>
      </c>
      <c r="R27" s="4">
        <v>655453661</v>
      </c>
      <c r="S27" s="4">
        <v>632753734</v>
      </c>
      <c r="T27" s="4">
        <v>575888662</v>
      </c>
      <c r="U27" s="4">
        <v>570661279</v>
      </c>
      <c r="V27" s="4">
        <v>622758951</v>
      </c>
      <c r="W27" s="4">
        <v>669562129</v>
      </c>
      <c r="X27" s="36">
        <v>707701422</v>
      </c>
      <c r="Y27" s="36">
        <v>766267407</v>
      </c>
    </row>
    <row r="28" spans="1:25" x14ac:dyDescent="0.25">
      <c r="A28" s="13" t="s">
        <v>29</v>
      </c>
      <c r="B28" s="4">
        <v>1054</v>
      </c>
      <c r="C28" s="4">
        <v>1057</v>
      </c>
      <c r="D28" s="4">
        <v>1034</v>
      </c>
      <c r="E28" s="4">
        <v>1034</v>
      </c>
      <c r="F28" s="4">
        <v>1029</v>
      </c>
      <c r="G28" s="4">
        <v>1083</v>
      </c>
      <c r="H28" s="4">
        <v>1051</v>
      </c>
      <c r="I28" s="4">
        <v>1032</v>
      </c>
      <c r="J28" s="4">
        <v>1010</v>
      </c>
      <c r="K28" s="4">
        <v>1029</v>
      </c>
      <c r="L28" s="36">
        <v>1121</v>
      </c>
      <c r="M28" s="36">
        <v>1160</v>
      </c>
      <c r="N28" s="4">
        <v>467551952</v>
      </c>
      <c r="O28" s="4">
        <v>463787914</v>
      </c>
      <c r="P28" s="4">
        <v>477077850</v>
      </c>
      <c r="Q28" s="4">
        <v>486296846</v>
      </c>
      <c r="R28" s="4">
        <v>493757624</v>
      </c>
      <c r="S28" s="4">
        <v>497046006</v>
      </c>
      <c r="T28" s="4">
        <v>493986459</v>
      </c>
      <c r="U28" s="4">
        <v>496534123</v>
      </c>
      <c r="V28" s="4">
        <v>496711478</v>
      </c>
      <c r="W28" s="4">
        <v>520225717</v>
      </c>
      <c r="X28" s="36">
        <v>557123766</v>
      </c>
      <c r="Y28" s="36">
        <v>561671411</v>
      </c>
    </row>
    <row r="29" spans="1:25" x14ac:dyDescent="0.25">
      <c r="A29" s="13" t="s">
        <v>30</v>
      </c>
      <c r="B29" s="4">
        <v>79</v>
      </c>
      <c r="C29" s="4">
        <v>87</v>
      </c>
      <c r="D29" s="4">
        <v>80</v>
      </c>
      <c r="E29" s="4">
        <v>81</v>
      </c>
      <c r="F29" s="4">
        <v>85</v>
      </c>
      <c r="G29" s="4">
        <v>78</v>
      </c>
      <c r="H29" s="4">
        <v>82</v>
      </c>
      <c r="I29" s="4">
        <v>73</v>
      </c>
      <c r="J29" s="4">
        <v>89</v>
      </c>
      <c r="K29" s="4">
        <v>89</v>
      </c>
      <c r="L29" s="36">
        <v>89</v>
      </c>
      <c r="M29" s="36">
        <v>99</v>
      </c>
      <c r="N29" s="4">
        <v>44665322</v>
      </c>
      <c r="O29" s="4">
        <v>39716949</v>
      </c>
      <c r="P29" s="4">
        <v>37358460</v>
      </c>
      <c r="Q29" s="4">
        <v>39754466</v>
      </c>
      <c r="R29" s="4">
        <v>33857972</v>
      </c>
      <c r="S29" s="4">
        <v>34378519</v>
      </c>
      <c r="T29" s="4">
        <v>47719765</v>
      </c>
      <c r="U29" s="4">
        <v>35261771</v>
      </c>
      <c r="V29" s="4">
        <v>47743710</v>
      </c>
      <c r="W29" s="4">
        <v>53538828</v>
      </c>
      <c r="X29" s="36">
        <v>53222915</v>
      </c>
      <c r="Y29" s="36">
        <v>50938175</v>
      </c>
    </row>
    <row r="30" spans="1:25" x14ac:dyDescent="0.25">
      <c r="A30" s="13" t="s">
        <v>31</v>
      </c>
      <c r="B30" s="4">
        <v>1183</v>
      </c>
      <c r="C30" s="4">
        <v>1162</v>
      </c>
      <c r="D30" s="4">
        <v>1111</v>
      </c>
      <c r="E30" s="4">
        <v>1094</v>
      </c>
      <c r="F30" s="4">
        <v>1085</v>
      </c>
      <c r="G30" s="4">
        <v>1100</v>
      </c>
      <c r="H30" s="4">
        <v>1067</v>
      </c>
      <c r="I30" s="4">
        <v>1064</v>
      </c>
      <c r="J30" s="4">
        <v>1091</v>
      </c>
      <c r="K30" s="4">
        <v>1158</v>
      </c>
      <c r="L30" s="36">
        <v>1209</v>
      </c>
      <c r="M30" s="36">
        <v>1290</v>
      </c>
      <c r="N30" s="4">
        <v>491450662</v>
      </c>
      <c r="O30" s="4">
        <v>497924778</v>
      </c>
      <c r="P30" s="4">
        <v>477392790</v>
      </c>
      <c r="Q30" s="4">
        <v>506172533</v>
      </c>
      <c r="R30" s="4">
        <v>477297245</v>
      </c>
      <c r="S30" s="4">
        <v>480235827</v>
      </c>
      <c r="T30" s="4">
        <v>409220062</v>
      </c>
      <c r="U30" s="4">
        <v>467769290</v>
      </c>
      <c r="V30" s="4">
        <v>471597177</v>
      </c>
      <c r="W30" s="4">
        <v>508984218</v>
      </c>
      <c r="X30" s="36">
        <v>537473067</v>
      </c>
      <c r="Y30" s="36">
        <v>605505650</v>
      </c>
    </row>
    <row r="31" spans="1:25" x14ac:dyDescent="0.25">
      <c r="A31" s="13" t="s">
        <v>32</v>
      </c>
      <c r="B31" s="4">
        <v>85</v>
      </c>
      <c r="C31" s="4">
        <v>90</v>
      </c>
      <c r="D31" s="4">
        <v>87</v>
      </c>
      <c r="E31" s="4">
        <v>66</v>
      </c>
      <c r="F31" s="4">
        <v>71</v>
      </c>
      <c r="G31" s="4">
        <v>65</v>
      </c>
      <c r="H31" s="4">
        <v>73</v>
      </c>
      <c r="I31" s="4">
        <v>66</v>
      </c>
      <c r="J31" s="4">
        <v>75</v>
      </c>
      <c r="K31" s="4">
        <v>85</v>
      </c>
      <c r="L31" s="36">
        <v>69</v>
      </c>
      <c r="M31" s="36">
        <v>92</v>
      </c>
      <c r="N31" s="4">
        <v>35792450</v>
      </c>
      <c r="O31" s="4">
        <v>37087696</v>
      </c>
      <c r="P31" s="4">
        <v>47430356</v>
      </c>
      <c r="Q31" s="4">
        <v>31539065</v>
      </c>
      <c r="R31" s="4">
        <v>39716294</v>
      </c>
      <c r="S31" s="4">
        <v>28981911</v>
      </c>
      <c r="T31" s="4">
        <v>29180671</v>
      </c>
      <c r="U31" s="4">
        <v>30932602</v>
      </c>
      <c r="V31" s="4">
        <v>28545042</v>
      </c>
      <c r="W31" s="4">
        <v>37310308</v>
      </c>
      <c r="X31" s="36">
        <v>35990724</v>
      </c>
      <c r="Y31" s="36">
        <v>52038820</v>
      </c>
    </row>
    <row r="32" spans="1:25" x14ac:dyDescent="0.25">
      <c r="A32" s="13" t="s">
        <v>33</v>
      </c>
      <c r="B32" s="4">
        <v>219</v>
      </c>
      <c r="C32" s="4">
        <v>235</v>
      </c>
      <c r="D32" s="4">
        <v>229</v>
      </c>
      <c r="E32" s="4">
        <v>226</v>
      </c>
      <c r="F32" s="4">
        <v>200</v>
      </c>
      <c r="G32" s="4">
        <v>221</v>
      </c>
      <c r="H32" s="4">
        <v>209</v>
      </c>
      <c r="I32" s="4">
        <v>218</v>
      </c>
      <c r="J32" s="4">
        <v>224</v>
      </c>
      <c r="K32" s="4">
        <v>241</v>
      </c>
      <c r="L32" s="36">
        <v>234</v>
      </c>
      <c r="M32" s="36">
        <v>266</v>
      </c>
      <c r="N32" s="4">
        <v>74133038</v>
      </c>
      <c r="O32" s="4">
        <v>80889195</v>
      </c>
      <c r="P32" s="4">
        <v>89569241</v>
      </c>
      <c r="Q32" s="4">
        <v>90212680</v>
      </c>
      <c r="R32" s="4">
        <v>84143479</v>
      </c>
      <c r="S32" s="4">
        <v>91493018</v>
      </c>
      <c r="T32" s="4">
        <v>85275133</v>
      </c>
      <c r="U32" s="4">
        <v>88610327</v>
      </c>
      <c r="V32" s="4">
        <v>89753028</v>
      </c>
      <c r="W32" s="4">
        <v>107024633</v>
      </c>
      <c r="X32" s="36">
        <v>108033678</v>
      </c>
      <c r="Y32" s="36">
        <v>123419242</v>
      </c>
    </row>
    <row r="33" spans="1:25" x14ac:dyDescent="0.25">
      <c r="A33" s="13" t="s">
        <v>34</v>
      </c>
      <c r="B33" s="4">
        <v>53</v>
      </c>
      <c r="C33" s="4">
        <v>48</v>
      </c>
      <c r="D33" s="4">
        <v>47</v>
      </c>
      <c r="E33" s="4">
        <v>43</v>
      </c>
      <c r="F33" s="4">
        <v>47</v>
      </c>
      <c r="G33" s="4">
        <v>44</v>
      </c>
      <c r="H33" s="4">
        <v>45</v>
      </c>
      <c r="I33" s="4">
        <v>45</v>
      </c>
      <c r="J33" s="4">
        <v>50</v>
      </c>
      <c r="K33" s="4">
        <v>55</v>
      </c>
      <c r="L33" s="36">
        <v>56</v>
      </c>
      <c r="M33" s="36">
        <v>60</v>
      </c>
      <c r="N33" s="4">
        <v>22153851</v>
      </c>
      <c r="O33" s="4">
        <v>20190489</v>
      </c>
      <c r="P33" s="4">
        <v>22195210</v>
      </c>
      <c r="Q33" s="4">
        <v>18092565</v>
      </c>
      <c r="R33" s="4">
        <v>20575310</v>
      </c>
      <c r="S33" s="4">
        <v>21493766</v>
      </c>
      <c r="T33" s="4">
        <v>24763265</v>
      </c>
      <c r="U33" s="4">
        <v>25543601</v>
      </c>
      <c r="V33" s="4">
        <v>24989550</v>
      </c>
      <c r="W33" s="4">
        <v>31316007</v>
      </c>
      <c r="X33" s="36">
        <v>31509616</v>
      </c>
      <c r="Y33" s="36">
        <v>35569845</v>
      </c>
    </row>
    <row r="34" spans="1:25" x14ac:dyDescent="0.25">
      <c r="A34" s="13" t="s">
        <v>35</v>
      </c>
      <c r="B34" s="4">
        <v>235</v>
      </c>
      <c r="C34" s="4">
        <v>219</v>
      </c>
      <c r="D34" s="4">
        <v>208</v>
      </c>
      <c r="E34" s="4">
        <v>207</v>
      </c>
      <c r="F34" s="4">
        <v>196</v>
      </c>
      <c r="G34" s="4">
        <v>200</v>
      </c>
      <c r="H34" s="4">
        <v>213</v>
      </c>
      <c r="I34" s="4">
        <v>200</v>
      </c>
      <c r="J34" s="4">
        <v>212</v>
      </c>
      <c r="K34" s="4">
        <v>211</v>
      </c>
      <c r="L34" s="36">
        <v>234</v>
      </c>
      <c r="M34" s="36">
        <v>232</v>
      </c>
      <c r="N34" s="4">
        <v>90694882</v>
      </c>
      <c r="O34" s="4">
        <v>86927860</v>
      </c>
      <c r="P34" s="4">
        <v>85798586</v>
      </c>
      <c r="Q34" s="4">
        <v>92173847</v>
      </c>
      <c r="R34" s="4">
        <v>88436691</v>
      </c>
      <c r="S34" s="4">
        <v>92014800</v>
      </c>
      <c r="T34" s="4">
        <v>93273045</v>
      </c>
      <c r="U34" s="4">
        <v>96346438</v>
      </c>
      <c r="V34" s="4">
        <v>103408148</v>
      </c>
      <c r="W34" s="4">
        <v>98857889</v>
      </c>
      <c r="X34" s="36">
        <v>108855314</v>
      </c>
      <c r="Y34" s="36">
        <v>107354256</v>
      </c>
    </row>
    <row r="35" spans="1:25" x14ac:dyDescent="0.25">
      <c r="A35" s="13" t="s">
        <v>36</v>
      </c>
      <c r="B35" s="4">
        <v>689</v>
      </c>
      <c r="C35" s="4">
        <v>641</v>
      </c>
      <c r="D35" s="4">
        <v>615</v>
      </c>
      <c r="E35" s="4">
        <v>622</v>
      </c>
      <c r="F35" s="4">
        <v>595</v>
      </c>
      <c r="G35" s="4">
        <v>612</v>
      </c>
      <c r="H35" s="4">
        <v>650</v>
      </c>
      <c r="I35" s="4">
        <v>537</v>
      </c>
      <c r="J35" s="4">
        <v>552</v>
      </c>
      <c r="K35" s="4">
        <v>571</v>
      </c>
      <c r="L35" s="36">
        <v>572</v>
      </c>
      <c r="M35" s="36">
        <v>597</v>
      </c>
      <c r="N35" s="4">
        <v>331664317</v>
      </c>
      <c r="O35" s="4">
        <v>261570533</v>
      </c>
      <c r="P35" s="4">
        <v>279562257</v>
      </c>
      <c r="Q35" s="4">
        <v>273286848</v>
      </c>
      <c r="R35" s="4">
        <v>250727886</v>
      </c>
      <c r="S35" s="4">
        <v>259568265</v>
      </c>
      <c r="T35" s="4">
        <v>237706212</v>
      </c>
      <c r="U35" s="4">
        <v>228454278</v>
      </c>
      <c r="V35" s="4">
        <v>225123222</v>
      </c>
      <c r="W35" s="4">
        <v>240135510</v>
      </c>
      <c r="X35" s="36">
        <v>241011762</v>
      </c>
      <c r="Y35" s="36">
        <v>261268222</v>
      </c>
    </row>
    <row r="36" spans="1:25" x14ac:dyDescent="0.25">
      <c r="A36" s="13" t="s">
        <v>37</v>
      </c>
      <c r="B36" s="4">
        <v>242</v>
      </c>
      <c r="C36" s="4">
        <v>238</v>
      </c>
      <c r="D36" s="4">
        <v>225</v>
      </c>
      <c r="E36" s="4">
        <v>225</v>
      </c>
      <c r="F36" s="4">
        <v>214</v>
      </c>
      <c r="G36" s="4">
        <v>221</v>
      </c>
      <c r="H36" s="4">
        <v>201</v>
      </c>
      <c r="I36" s="4">
        <v>213</v>
      </c>
      <c r="J36" s="4">
        <v>192</v>
      </c>
      <c r="K36" s="4">
        <v>218</v>
      </c>
      <c r="L36" s="36">
        <v>205</v>
      </c>
      <c r="M36" s="36">
        <v>199</v>
      </c>
      <c r="N36" s="4">
        <v>133842782</v>
      </c>
      <c r="O36" s="4">
        <v>125000899</v>
      </c>
      <c r="P36" s="4">
        <v>128546506</v>
      </c>
      <c r="Q36" s="4">
        <v>114714308</v>
      </c>
      <c r="R36" s="4">
        <v>105685640</v>
      </c>
      <c r="S36" s="4">
        <v>104421085</v>
      </c>
      <c r="T36" s="4">
        <v>90338318</v>
      </c>
      <c r="U36" s="4">
        <v>92919828</v>
      </c>
      <c r="V36" s="4">
        <v>90519443</v>
      </c>
      <c r="W36" s="4">
        <v>99743752</v>
      </c>
      <c r="X36" s="36">
        <v>100267575</v>
      </c>
      <c r="Y36" s="36">
        <v>97989734</v>
      </c>
    </row>
    <row r="37" spans="1:25" x14ac:dyDescent="0.25">
      <c r="A37" s="13" t="s">
        <v>38</v>
      </c>
      <c r="B37" s="4">
        <v>4848</v>
      </c>
      <c r="C37" s="4">
        <v>4700</v>
      </c>
      <c r="D37" s="4">
        <v>4602</v>
      </c>
      <c r="E37" s="4">
        <v>4640</v>
      </c>
      <c r="F37" s="4">
        <v>4606</v>
      </c>
      <c r="G37" s="4">
        <v>4851</v>
      </c>
      <c r="H37" s="4">
        <v>4814</v>
      </c>
      <c r="I37" s="4">
        <v>4774</v>
      </c>
      <c r="J37" s="4">
        <v>4874</v>
      </c>
      <c r="K37" s="4">
        <v>4953</v>
      </c>
      <c r="L37" s="36">
        <v>5056</v>
      </c>
      <c r="M37" s="36">
        <v>5448</v>
      </c>
      <c r="N37" s="4">
        <v>2004452100</v>
      </c>
      <c r="O37" s="4">
        <v>1951235311</v>
      </c>
      <c r="P37" s="4">
        <v>2049742415</v>
      </c>
      <c r="Q37" s="4">
        <v>2105886446</v>
      </c>
      <c r="R37" s="4">
        <v>2041382093</v>
      </c>
      <c r="S37" s="4">
        <v>2042082880</v>
      </c>
      <c r="T37" s="4">
        <v>1946867660</v>
      </c>
      <c r="U37" s="4">
        <v>2069300604</v>
      </c>
      <c r="V37" s="4">
        <v>2046827937</v>
      </c>
      <c r="W37" s="4">
        <v>2205949608</v>
      </c>
      <c r="X37" s="36">
        <v>2386044645</v>
      </c>
      <c r="Y37" s="36">
        <v>2632652693</v>
      </c>
    </row>
    <row r="38" spans="1:25" x14ac:dyDescent="0.25">
      <c r="A38" s="13" t="s">
        <v>39</v>
      </c>
      <c r="B38" s="4">
        <v>2184</v>
      </c>
      <c r="C38" s="4">
        <v>2187</v>
      </c>
      <c r="D38" s="4">
        <v>2140</v>
      </c>
      <c r="E38" s="4">
        <v>2071</v>
      </c>
      <c r="F38" s="4">
        <v>2055</v>
      </c>
      <c r="G38" s="4">
        <v>2292</v>
      </c>
      <c r="H38" s="4">
        <v>2229</v>
      </c>
      <c r="I38" s="4">
        <v>2131</v>
      </c>
      <c r="J38" s="4">
        <v>2130</v>
      </c>
      <c r="K38" s="4">
        <v>2221</v>
      </c>
      <c r="L38" s="36">
        <v>2330</v>
      </c>
      <c r="M38" s="36">
        <v>2435</v>
      </c>
      <c r="N38" s="4">
        <v>1140039778</v>
      </c>
      <c r="O38" s="4">
        <v>1057443486</v>
      </c>
      <c r="P38" s="4">
        <v>1112347585</v>
      </c>
      <c r="Q38" s="4">
        <v>1096410205</v>
      </c>
      <c r="R38" s="4">
        <v>1063032452</v>
      </c>
      <c r="S38" s="4">
        <v>1060708387</v>
      </c>
      <c r="T38" s="4">
        <v>1037787330</v>
      </c>
      <c r="U38" s="4">
        <v>991876570</v>
      </c>
      <c r="V38" s="4">
        <v>1055162620</v>
      </c>
      <c r="W38" s="4">
        <v>1154347750</v>
      </c>
      <c r="X38" s="36">
        <v>1245779004</v>
      </c>
      <c r="Y38" s="36">
        <v>1402438380</v>
      </c>
    </row>
    <row r="39" spans="1:25" x14ac:dyDescent="0.25">
      <c r="A39" s="13" t="s">
        <v>40</v>
      </c>
      <c r="B39" s="4">
        <v>36</v>
      </c>
      <c r="C39" s="4">
        <v>39</v>
      </c>
      <c r="D39" s="4">
        <v>28</v>
      </c>
      <c r="E39" s="4">
        <v>29</v>
      </c>
      <c r="F39" s="4">
        <v>34</v>
      </c>
      <c r="G39" s="4">
        <v>35</v>
      </c>
      <c r="H39" s="4">
        <v>31</v>
      </c>
      <c r="I39" s="4">
        <v>29</v>
      </c>
      <c r="J39" s="4">
        <v>37</v>
      </c>
      <c r="K39" s="4">
        <v>36</v>
      </c>
      <c r="L39" s="36">
        <v>31</v>
      </c>
      <c r="M39" s="36">
        <v>35</v>
      </c>
      <c r="N39" s="4">
        <v>17418280</v>
      </c>
      <c r="O39" s="4">
        <v>16500811</v>
      </c>
      <c r="P39" s="4">
        <v>12883279</v>
      </c>
      <c r="Q39" s="4">
        <v>15393968</v>
      </c>
      <c r="R39" s="4">
        <v>17523884</v>
      </c>
      <c r="S39" s="4">
        <v>14724658</v>
      </c>
      <c r="T39" s="4">
        <v>16748955</v>
      </c>
      <c r="U39" s="4">
        <v>15893123</v>
      </c>
      <c r="V39" s="4">
        <v>15608301</v>
      </c>
      <c r="W39" s="4">
        <v>22471682</v>
      </c>
      <c r="X39" s="36">
        <v>18385626</v>
      </c>
      <c r="Y39" s="36">
        <v>21035360</v>
      </c>
    </row>
    <row r="40" spans="1:25" x14ac:dyDescent="0.25">
      <c r="A40" s="13" t="s">
        <v>41</v>
      </c>
      <c r="B40" s="4">
        <v>1812</v>
      </c>
      <c r="C40" s="4">
        <v>1761</v>
      </c>
      <c r="D40" s="4">
        <v>1729</v>
      </c>
      <c r="E40" s="4">
        <v>1671</v>
      </c>
      <c r="F40" s="4">
        <v>1680</v>
      </c>
      <c r="G40" s="4">
        <v>1698</v>
      </c>
      <c r="H40" s="4">
        <v>1643</v>
      </c>
      <c r="I40" s="4">
        <v>1536</v>
      </c>
      <c r="J40" s="4">
        <v>1633</v>
      </c>
      <c r="K40" s="4">
        <v>1694</v>
      </c>
      <c r="L40" s="36">
        <v>1758</v>
      </c>
      <c r="M40" s="36">
        <v>1817</v>
      </c>
      <c r="N40" s="4">
        <v>704178446</v>
      </c>
      <c r="O40" s="4">
        <v>678490521</v>
      </c>
      <c r="P40" s="4">
        <v>701730048</v>
      </c>
      <c r="Q40" s="4">
        <v>750339050</v>
      </c>
      <c r="R40" s="4">
        <v>710986894</v>
      </c>
      <c r="S40" s="4">
        <v>707599023</v>
      </c>
      <c r="T40" s="4">
        <v>685296857</v>
      </c>
      <c r="U40" s="4">
        <v>633220134</v>
      </c>
      <c r="V40" s="4">
        <v>670051590</v>
      </c>
      <c r="W40" s="4">
        <v>734159508</v>
      </c>
      <c r="X40" s="36">
        <v>754319250</v>
      </c>
      <c r="Y40" s="36">
        <v>816911217</v>
      </c>
    </row>
    <row r="41" spans="1:25" x14ac:dyDescent="0.25">
      <c r="A41" s="13" t="s">
        <v>42</v>
      </c>
      <c r="B41" s="4">
        <v>190</v>
      </c>
      <c r="C41" s="4">
        <v>171</v>
      </c>
      <c r="D41" s="4">
        <v>172</v>
      </c>
      <c r="E41" s="4">
        <v>170</v>
      </c>
      <c r="F41" s="4">
        <v>178</v>
      </c>
      <c r="G41" s="4">
        <v>187</v>
      </c>
      <c r="H41" s="4">
        <v>169</v>
      </c>
      <c r="I41" s="4">
        <v>173</v>
      </c>
      <c r="J41" s="4">
        <v>177</v>
      </c>
      <c r="K41" s="4">
        <v>182</v>
      </c>
      <c r="L41" s="36">
        <v>186</v>
      </c>
      <c r="M41" s="36">
        <v>203</v>
      </c>
      <c r="N41" s="4">
        <v>83471561</v>
      </c>
      <c r="O41" s="4">
        <v>73032337</v>
      </c>
      <c r="P41" s="4">
        <v>80658659</v>
      </c>
      <c r="Q41" s="4">
        <v>80408080</v>
      </c>
      <c r="R41" s="4">
        <v>82459527</v>
      </c>
      <c r="S41" s="4">
        <v>85477914</v>
      </c>
      <c r="T41" s="4">
        <v>87850740</v>
      </c>
      <c r="U41" s="4">
        <v>87727393</v>
      </c>
      <c r="V41" s="4">
        <v>86167366</v>
      </c>
      <c r="W41" s="4">
        <v>90675755</v>
      </c>
      <c r="X41" s="36">
        <v>92143859</v>
      </c>
      <c r="Y41" s="36">
        <v>96054102</v>
      </c>
    </row>
    <row r="42" spans="1:25" x14ac:dyDescent="0.25">
      <c r="A42" s="13" t="s">
        <v>43</v>
      </c>
      <c r="B42" s="4">
        <v>751</v>
      </c>
      <c r="C42" s="4">
        <v>730</v>
      </c>
      <c r="D42" s="4">
        <v>681</v>
      </c>
      <c r="E42" s="4">
        <v>679</v>
      </c>
      <c r="F42" s="4">
        <v>696</v>
      </c>
      <c r="G42" s="4">
        <v>713</v>
      </c>
      <c r="H42" s="4">
        <v>665</v>
      </c>
      <c r="I42" s="4">
        <v>666</v>
      </c>
      <c r="J42" s="4">
        <v>656</v>
      </c>
      <c r="K42" s="4">
        <v>616</v>
      </c>
      <c r="L42" s="36">
        <v>655</v>
      </c>
      <c r="M42" s="36">
        <v>712</v>
      </c>
      <c r="N42" s="4">
        <v>279750316</v>
      </c>
      <c r="O42" s="4">
        <v>270461336</v>
      </c>
      <c r="P42" s="4">
        <v>293424420</v>
      </c>
      <c r="Q42" s="4">
        <v>296344833</v>
      </c>
      <c r="R42" s="4">
        <v>303560452</v>
      </c>
      <c r="S42" s="4">
        <v>304571134</v>
      </c>
      <c r="T42" s="4">
        <v>286841787</v>
      </c>
      <c r="U42" s="4">
        <v>301075374</v>
      </c>
      <c r="V42" s="4">
        <v>288575225</v>
      </c>
      <c r="W42" s="4">
        <v>274614404</v>
      </c>
      <c r="X42" s="36">
        <v>312178061</v>
      </c>
      <c r="Y42" s="36">
        <v>345904957</v>
      </c>
    </row>
    <row r="43" spans="1:25" x14ac:dyDescent="0.25">
      <c r="A43" s="13" t="s">
        <v>44</v>
      </c>
      <c r="B43" s="4">
        <v>3537</v>
      </c>
      <c r="C43" s="4">
        <v>3497</v>
      </c>
      <c r="D43" s="4">
        <v>3437</v>
      </c>
      <c r="E43" s="4">
        <v>3405</v>
      </c>
      <c r="F43" s="4">
        <v>3357</v>
      </c>
      <c r="G43" s="4">
        <v>3524</v>
      </c>
      <c r="H43" s="4">
        <v>3350</v>
      </c>
      <c r="I43" s="4">
        <v>3358</v>
      </c>
      <c r="J43" s="4">
        <v>3363</v>
      </c>
      <c r="K43" s="4">
        <v>3464</v>
      </c>
      <c r="L43" s="36">
        <v>3582</v>
      </c>
      <c r="M43" s="36">
        <v>3747</v>
      </c>
      <c r="N43" s="4">
        <v>1417156658</v>
      </c>
      <c r="O43" s="4">
        <v>1383242942</v>
      </c>
      <c r="P43" s="4">
        <v>1430933395</v>
      </c>
      <c r="Q43" s="4">
        <v>1445455357</v>
      </c>
      <c r="R43" s="4">
        <v>1455074919</v>
      </c>
      <c r="S43" s="4">
        <v>1460422797</v>
      </c>
      <c r="T43" s="4">
        <v>1387997591</v>
      </c>
      <c r="U43" s="4">
        <v>1496869899</v>
      </c>
      <c r="V43" s="4">
        <v>1500310007</v>
      </c>
      <c r="W43" s="4">
        <v>1570151520</v>
      </c>
      <c r="X43" s="36">
        <v>1672904696</v>
      </c>
      <c r="Y43" s="36">
        <v>1810217516</v>
      </c>
    </row>
    <row r="44" spans="1:25" x14ac:dyDescent="0.25">
      <c r="A44" s="13" t="s">
        <v>45</v>
      </c>
      <c r="B44" s="4">
        <v>62</v>
      </c>
      <c r="C44" s="4">
        <v>84</v>
      </c>
      <c r="D44" s="4">
        <v>91</v>
      </c>
      <c r="E44" s="4">
        <v>99</v>
      </c>
      <c r="F44" s="4">
        <v>94</v>
      </c>
      <c r="G44" s="4">
        <v>90</v>
      </c>
      <c r="H44" s="4">
        <v>85</v>
      </c>
      <c r="I44" s="4">
        <v>84</v>
      </c>
      <c r="J44" s="4">
        <v>80</v>
      </c>
      <c r="K44" s="4">
        <v>77</v>
      </c>
      <c r="L44" s="36">
        <v>62</v>
      </c>
      <c r="M44" s="36">
        <v>89</v>
      </c>
      <c r="N44" s="4">
        <v>59856470</v>
      </c>
      <c r="O44" s="4">
        <v>59131560</v>
      </c>
      <c r="P44" s="4">
        <v>56934606</v>
      </c>
      <c r="Q44" s="4">
        <v>59393149</v>
      </c>
      <c r="R44" s="4">
        <v>50243557</v>
      </c>
      <c r="S44" s="4">
        <v>50949641</v>
      </c>
      <c r="T44" s="4">
        <v>52000817</v>
      </c>
      <c r="U44" s="4">
        <v>42352575</v>
      </c>
      <c r="V44" s="4">
        <v>46255399</v>
      </c>
      <c r="W44" s="4">
        <v>45386049</v>
      </c>
      <c r="X44" s="36">
        <v>43230349</v>
      </c>
      <c r="Y44" s="36">
        <v>51959822</v>
      </c>
    </row>
    <row r="45" spans="1:25" x14ac:dyDescent="0.25">
      <c r="A45" s="13" t="s">
        <v>46</v>
      </c>
      <c r="B45" s="4">
        <v>482</v>
      </c>
      <c r="C45" s="4">
        <v>472</v>
      </c>
      <c r="D45" s="4">
        <v>464</v>
      </c>
      <c r="E45" s="4">
        <v>453</v>
      </c>
      <c r="F45" s="4">
        <v>470</v>
      </c>
      <c r="G45" s="4">
        <v>466</v>
      </c>
      <c r="H45" s="4">
        <v>467</v>
      </c>
      <c r="I45" s="4">
        <v>437</v>
      </c>
      <c r="J45" s="4">
        <v>432</v>
      </c>
      <c r="K45" s="4">
        <v>443</v>
      </c>
      <c r="L45" s="36">
        <v>486</v>
      </c>
      <c r="M45" s="36">
        <v>512</v>
      </c>
      <c r="N45" s="4">
        <v>144740647</v>
      </c>
      <c r="O45" s="4">
        <v>141258348</v>
      </c>
      <c r="P45" s="4">
        <v>154736809</v>
      </c>
      <c r="Q45" s="4">
        <v>154158661</v>
      </c>
      <c r="R45" s="4">
        <v>152818286</v>
      </c>
      <c r="S45" s="4">
        <v>149747871</v>
      </c>
      <c r="T45" s="4">
        <v>144462615</v>
      </c>
      <c r="U45" s="4">
        <v>131867381</v>
      </c>
      <c r="V45" s="4">
        <v>132453207</v>
      </c>
      <c r="W45" s="4">
        <v>150833713</v>
      </c>
      <c r="X45" s="36">
        <v>170596599</v>
      </c>
      <c r="Y45" s="36">
        <v>194274198</v>
      </c>
    </row>
    <row r="46" spans="1:25" x14ac:dyDescent="0.25">
      <c r="A46" s="13" t="s">
        <v>47</v>
      </c>
      <c r="B46" s="4">
        <v>389</v>
      </c>
      <c r="C46" s="4">
        <v>389</v>
      </c>
      <c r="D46" s="4">
        <v>401</v>
      </c>
      <c r="E46" s="4">
        <v>391</v>
      </c>
      <c r="F46" s="4">
        <v>396</v>
      </c>
      <c r="G46" s="4">
        <v>392</v>
      </c>
      <c r="H46" s="4">
        <v>381</v>
      </c>
      <c r="I46" s="4">
        <v>420</v>
      </c>
      <c r="J46" s="4">
        <v>411</v>
      </c>
      <c r="K46" s="4">
        <v>432</v>
      </c>
      <c r="L46" s="36">
        <v>441</v>
      </c>
      <c r="M46" s="36">
        <v>463</v>
      </c>
      <c r="N46" s="4">
        <v>132524799</v>
      </c>
      <c r="O46" s="4">
        <v>141357378</v>
      </c>
      <c r="P46" s="4">
        <v>154655216</v>
      </c>
      <c r="Q46" s="4">
        <v>150202829</v>
      </c>
      <c r="R46" s="4">
        <v>139992986</v>
      </c>
      <c r="S46" s="4">
        <v>135989849</v>
      </c>
      <c r="T46" s="4">
        <v>119584114</v>
      </c>
      <c r="U46" s="4">
        <v>146716608</v>
      </c>
      <c r="V46" s="4">
        <v>152455721</v>
      </c>
      <c r="W46" s="4">
        <v>179069761</v>
      </c>
      <c r="X46" s="36">
        <v>183487335</v>
      </c>
      <c r="Y46" s="36">
        <v>196959376</v>
      </c>
    </row>
    <row r="47" spans="1:25" x14ac:dyDescent="0.25">
      <c r="A47" s="13" t="s">
        <v>48</v>
      </c>
      <c r="B47" s="4">
        <v>30</v>
      </c>
      <c r="C47" s="4">
        <v>28</v>
      </c>
      <c r="D47" s="4">
        <v>29</v>
      </c>
      <c r="E47" s="4">
        <v>30</v>
      </c>
      <c r="F47" s="4">
        <v>31</v>
      </c>
      <c r="G47" s="4">
        <v>36</v>
      </c>
      <c r="H47" s="4">
        <v>32</v>
      </c>
      <c r="I47" s="4">
        <v>35</v>
      </c>
      <c r="J47" s="4">
        <v>32</v>
      </c>
      <c r="K47" s="4">
        <v>35</v>
      </c>
      <c r="L47" s="36">
        <v>34</v>
      </c>
      <c r="M47" s="36">
        <v>37</v>
      </c>
      <c r="N47" s="4">
        <v>17147765</v>
      </c>
      <c r="O47" s="4">
        <v>18173499</v>
      </c>
      <c r="P47" s="4">
        <v>24009040</v>
      </c>
      <c r="Q47" s="4">
        <v>15915627</v>
      </c>
      <c r="R47" s="4">
        <v>18592696</v>
      </c>
      <c r="S47" s="4">
        <v>21598948</v>
      </c>
      <c r="T47" s="4">
        <v>20585586</v>
      </c>
      <c r="U47" s="4">
        <v>21352280</v>
      </c>
      <c r="V47" s="4">
        <v>20553406</v>
      </c>
      <c r="W47" s="4">
        <v>21563049</v>
      </c>
      <c r="X47" s="36">
        <v>23546895</v>
      </c>
      <c r="Y47" s="36">
        <v>24108224</v>
      </c>
    </row>
    <row r="48" spans="1:25" x14ac:dyDescent="0.25">
      <c r="A48" s="13" t="s">
        <v>49</v>
      </c>
      <c r="B48" s="4">
        <v>1092</v>
      </c>
      <c r="C48" s="4">
        <v>1087</v>
      </c>
      <c r="D48" s="4">
        <v>1076</v>
      </c>
      <c r="E48" s="4">
        <v>1088</v>
      </c>
      <c r="F48" s="4">
        <v>1064</v>
      </c>
      <c r="G48" s="4">
        <v>1112</v>
      </c>
      <c r="H48" s="4">
        <v>1094</v>
      </c>
      <c r="I48" s="4">
        <v>1069</v>
      </c>
      <c r="J48" s="4">
        <v>1040</v>
      </c>
      <c r="K48" s="4">
        <v>1187</v>
      </c>
      <c r="L48" s="36">
        <v>1100</v>
      </c>
      <c r="M48" s="36">
        <v>1160</v>
      </c>
      <c r="N48" s="4">
        <v>457844128</v>
      </c>
      <c r="O48" s="4">
        <v>453824334</v>
      </c>
      <c r="P48" s="4">
        <v>456299869</v>
      </c>
      <c r="Q48" s="4">
        <v>474664377</v>
      </c>
      <c r="R48" s="4">
        <v>479882998</v>
      </c>
      <c r="S48" s="4">
        <v>475698331</v>
      </c>
      <c r="T48" s="4">
        <v>456095526</v>
      </c>
      <c r="U48" s="4">
        <v>444845210</v>
      </c>
      <c r="V48" s="4">
        <v>443117044</v>
      </c>
      <c r="W48" s="4">
        <v>512414823</v>
      </c>
      <c r="X48" s="36">
        <v>511447964</v>
      </c>
      <c r="Y48" s="36">
        <v>549653495</v>
      </c>
    </row>
    <row r="49" spans="1:27" x14ac:dyDescent="0.25">
      <c r="A49" s="13" t="s">
        <v>50</v>
      </c>
      <c r="B49" s="4">
        <v>2801</v>
      </c>
      <c r="C49" s="4">
        <v>2775</v>
      </c>
      <c r="D49" s="4">
        <v>2655</v>
      </c>
      <c r="E49" s="4">
        <v>2660</v>
      </c>
      <c r="F49" s="4">
        <v>2570</v>
      </c>
      <c r="G49" s="4">
        <v>2641</v>
      </c>
      <c r="H49" s="4">
        <v>2487</v>
      </c>
      <c r="I49" s="4">
        <v>2509</v>
      </c>
      <c r="J49" s="4">
        <v>2501</v>
      </c>
      <c r="K49" s="4">
        <v>2633</v>
      </c>
      <c r="L49" s="36">
        <v>2764</v>
      </c>
      <c r="M49" s="36">
        <v>2949</v>
      </c>
      <c r="N49" s="4">
        <v>1122513850</v>
      </c>
      <c r="O49" s="4">
        <v>1110640119</v>
      </c>
      <c r="P49" s="4">
        <v>1094887787</v>
      </c>
      <c r="Q49" s="4">
        <v>1111901969</v>
      </c>
      <c r="R49" s="4">
        <v>1066750534</v>
      </c>
      <c r="S49" s="4">
        <v>1076694946</v>
      </c>
      <c r="T49" s="4">
        <v>956595241</v>
      </c>
      <c r="U49" s="4">
        <v>972156544</v>
      </c>
      <c r="V49" s="4">
        <v>1004412330</v>
      </c>
      <c r="W49" s="4">
        <v>1097661190</v>
      </c>
      <c r="X49" s="36">
        <v>1160644529</v>
      </c>
      <c r="Y49" s="36">
        <v>1243375373</v>
      </c>
    </row>
    <row r="50" spans="1:27" x14ac:dyDescent="0.25">
      <c r="A50" s="13" t="s">
        <v>51</v>
      </c>
      <c r="B50" s="4">
        <v>430</v>
      </c>
      <c r="C50" s="4">
        <v>417</v>
      </c>
      <c r="D50" s="4">
        <v>397</v>
      </c>
      <c r="E50" s="4">
        <v>407</v>
      </c>
      <c r="F50" s="4">
        <v>417</v>
      </c>
      <c r="G50" s="4">
        <v>436</v>
      </c>
      <c r="H50" s="4">
        <v>433</v>
      </c>
      <c r="I50" s="4">
        <v>441</v>
      </c>
      <c r="J50" s="4">
        <v>430</v>
      </c>
      <c r="K50" s="4">
        <v>455</v>
      </c>
      <c r="L50" s="36">
        <v>479</v>
      </c>
      <c r="M50" s="36">
        <v>542</v>
      </c>
      <c r="N50" s="4">
        <v>161669455</v>
      </c>
      <c r="O50" s="4">
        <v>152870357</v>
      </c>
      <c r="P50" s="4">
        <v>162748391</v>
      </c>
      <c r="Q50" s="4">
        <v>170522253</v>
      </c>
      <c r="R50" s="4">
        <v>170963920</v>
      </c>
      <c r="S50" s="4">
        <v>172093296</v>
      </c>
      <c r="T50" s="4">
        <v>159170653</v>
      </c>
      <c r="U50" s="4">
        <v>164613339</v>
      </c>
      <c r="V50" s="4">
        <v>159471205</v>
      </c>
      <c r="W50" s="4">
        <v>185147981</v>
      </c>
      <c r="X50" s="36">
        <v>198103596</v>
      </c>
      <c r="Y50" s="36">
        <v>228371635</v>
      </c>
    </row>
    <row r="51" spans="1:27" x14ac:dyDescent="0.25">
      <c r="A51" s="13" t="s">
        <v>52</v>
      </c>
      <c r="B51" s="4">
        <v>164</v>
      </c>
      <c r="C51" s="4">
        <v>163</v>
      </c>
      <c r="D51" s="4">
        <v>146</v>
      </c>
      <c r="E51" s="4">
        <v>137</v>
      </c>
      <c r="F51" s="4">
        <v>125</v>
      </c>
      <c r="G51" s="4">
        <v>128</v>
      </c>
      <c r="H51" s="4">
        <v>110</v>
      </c>
      <c r="I51" s="4">
        <v>107</v>
      </c>
      <c r="J51" s="4">
        <v>99</v>
      </c>
      <c r="K51" s="4">
        <v>115</v>
      </c>
      <c r="L51" s="36">
        <v>111</v>
      </c>
      <c r="M51" s="36">
        <v>122</v>
      </c>
      <c r="N51" s="4">
        <v>67264757</v>
      </c>
      <c r="O51" s="4">
        <v>66201790</v>
      </c>
      <c r="P51" s="4">
        <v>60689950</v>
      </c>
      <c r="Q51" s="4">
        <v>60821163</v>
      </c>
      <c r="R51" s="4">
        <v>52563537</v>
      </c>
      <c r="S51" s="4">
        <v>52258747</v>
      </c>
      <c r="T51" s="4">
        <v>54870347</v>
      </c>
      <c r="U51" s="4">
        <v>57695341</v>
      </c>
      <c r="V51" s="4">
        <v>49247338</v>
      </c>
      <c r="W51" s="4">
        <v>48758135</v>
      </c>
      <c r="X51" s="36">
        <v>49305329</v>
      </c>
      <c r="Y51" s="36">
        <v>57582874</v>
      </c>
    </row>
    <row r="52" spans="1:27" x14ac:dyDescent="0.25">
      <c r="A52" s="13" t="s">
        <v>53</v>
      </c>
      <c r="B52" s="4">
        <v>3</v>
      </c>
      <c r="C52" s="4">
        <v>4</v>
      </c>
      <c r="D52" s="4">
        <v>4</v>
      </c>
      <c r="E52" s="4">
        <v>4</v>
      </c>
      <c r="F52" s="4">
        <v>3</v>
      </c>
      <c r="G52" s="4">
        <v>4</v>
      </c>
      <c r="H52" s="4">
        <v>4</v>
      </c>
      <c r="I52" s="4">
        <v>3</v>
      </c>
      <c r="J52" s="4">
        <v>4</v>
      </c>
      <c r="K52" s="4">
        <v>2</v>
      </c>
      <c r="L52" s="36">
        <v>1</v>
      </c>
      <c r="M52" s="36">
        <v>3</v>
      </c>
      <c r="N52" s="4">
        <v>1819748</v>
      </c>
      <c r="O52" s="4">
        <v>1856456</v>
      </c>
      <c r="P52" s="4">
        <v>2032159</v>
      </c>
      <c r="Q52" s="4">
        <v>1869358</v>
      </c>
      <c r="R52" s="4">
        <v>2778426</v>
      </c>
      <c r="S52" s="4">
        <v>1829892</v>
      </c>
      <c r="T52" s="4">
        <v>1839792</v>
      </c>
      <c r="U52" s="4">
        <v>1760298</v>
      </c>
      <c r="V52" s="4">
        <v>1763865</v>
      </c>
      <c r="W52" s="4">
        <v>1383174</v>
      </c>
      <c r="X52" s="36">
        <v>278823</v>
      </c>
      <c r="Y52" s="36">
        <v>691507</v>
      </c>
    </row>
    <row r="53" spans="1:27" x14ac:dyDescent="0.25">
      <c r="A53" s="13" t="s">
        <v>54</v>
      </c>
      <c r="B53" s="4">
        <v>926</v>
      </c>
      <c r="C53" s="4">
        <v>877</v>
      </c>
      <c r="D53" s="4">
        <v>863</v>
      </c>
      <c r="E53" s="4">
        <v>815</v>
      </c>
      <c r="F53" s="4">
        <v>766</v>
      </c>
      <c r="G53" s="4">
        <v>772</v>
      </c>
      <c r="H53" s="4">
        <v>768</v>
      </c>
      <c r="I53" s="4">
        <v>744</v>
      </c>
      <c r="J53" s="4">
        <v>788</v>
      </c>
      <c r="K53" s="4">
        <v>816</v>
      </c>
      <c r="L53" s="36">
        <v>833</v>
      </c>
      <c r="M53" s="36">
        <v>888</v>
      </c>
      <c r="N53" s="4">
        <v>370011511</v>
      </c>
      <c r="O53" s="4">
        <v>331423370</v>
      </c>
      <c r="P53" s="4">
        <v>416005263</v>
      </c>
      <c r="Q53" s="4">
        <v>365880539</v>
      </c>
      <c r="R53" s="4">
        <v>332251165</v>
      </c>
      <c r="S53" s="4">
        <v>314774907</v>
      </c>
      <c r="T53" s="4">
        <v>319864264</v>
      </c>
      <c r="U53" s="4">
        <v>280046652</v>
      </c>
      <c r="V53" s="4">
        <v>322542956</v>
      </c>
      <c r="W53" s="4">
        <v>349479689</v>
      </c>
      <c r="X53" s="36">
        <v>376960324</v>
      </c>
      <c r="Y53" s="36">
        <v>415082162</v>
      </c>
    </row>
    <row r="54" spans="1:27" x14ac:dyDescent="0.25">
      <c r="A54" s="13" t="s">
        <v>55</v>
      </c>
      <c r="B54" s="4">
        <v>1638</v>
      </c>
      <c r="C54" s="4">
        <v>1570</v>
      </c>
      <c r="D54" s="4">
        <v>1565</v>
      </c>
      <c r="E54" s="4">
        <v>1562</v>
      </c>
      <c r="F54" s="4">
        <v>1574</v>
      </c>
      <c r="G54" s="4">
        <v>1645</v>
      </c>
      <c r="H54" s="4">
        <v>1577</v>
      </c>
      <c r="I54" s="4">
        <v>1565</v>
      </c>
      <c r="J54" s="4">
        <v>1536</v>
      </c>
      <c r="K54" s="4">
        <v>1555</v>
      </c>
      <c r="L54" s="36">
        <v>1656</v>
      </c>
      <c r="M54" s="36">
        <v>1687</v>
      </c>
      <c r="N54" s="4">
        <v>827432151</v>
      </c>
      <c r="O54" s="4">
        <v>839649339</v>
      </c>
      <c r="P54" s="4">
        <v>840977818</v>
      </c>
      <c r="Q54" s="4">
        <v>895939068</v>
      </c>
      <c r="R54" s="4">
        <v>925981921</v>
      </c>
      <c r="S54" s="4">
        <v>917530811</v>
      </c>
      <c r="T54" s="4">
        <v>835211940</v>
      </c>
      <c r="U54" s="4">
        <v>876933041</v>
      </c>
      <c r="V54" s="4">
        <v>885339570</v>
      </c>
      <c r="W54" s="4">
        <v>952837210</v>
      </c>
      <c r="X54" s="36">
        <v>998183675</v>
      </c>
      <c r="Y54" s="36">
        <v>1042298686</v>
      </c>
    </row>
    <row r="55" spans="1:27" x14ac:dyDescent="0.25">
      <c r="A55" s="13" t="s">
        <v>56</v>
      </c>
      <c r="B55" s="4">
        <v>72</v>
      </c>
      <c r="C55" s="4">
        <v>64</v>
      </c>
      <c r="D55" s="4">
        <v>63</v>
      </c>
      <c r="E55" s="4">
        <v>66</v>
      </c>
      <c r="F55" s="4">
        <v>53</v>
      </c>
      <c r="G55" s="4">
        <v>50</v>
      </c>
      <c r="H55" s="4">
        <v>44</v>
      </c>
      <c r="I55" s="4">
        <v>42</v>
      </c>
      <c r="J55" s="4">
        <v>59</v>
      </c>
      <c r="K55" s="4">
        <v>57</v>
      </c>
      <c r="L55" s="36">
        <v>58</v>
      </c>
      <c r="M55" s="36">
        <v>71</v>
      </c>
      <c r="N55" s="4">
        <v>24729718</v>
      </c>
      <c r="O55" s="4">
        <v>24779754</v>
      </c>
      <c r="P55" s="4">
        <v>23498618</v>
      </c>
      <c r="Q55" s="4">
        <v>23227760</v>
      </c>
      <c r="R55" s="4">
        <v>18956685</v>
      </c>
      <c r="S55" s="4">
        <v>37260279</v>
      </c>
      <c r="T55" s="4">
        <v>17326476</v>
      </c>
      <c r="U55" s="4">
        <v>18958353</v>
      </c>
      <c r="V55" s="4">
        <v>20974749</v>
      </c>
      <c r="W55" s="4">
        <v>24040666</v>
      </c>
      <c r="X55" s="36">
        <v>28279075</v>
      </c>
      <c r="Y55" s="36">
        <v>35421814</v>
      </c>
    </row>
    <row r="56" spans="1:27" x14ac:dyDescent="0.25">
      <c r="A56" s="13" t="s">
        <v>57</v>
      </c>
      <c r="B56" s="4">
        <v>1014</v>
      </c>
      <c r="C56" s="4">
        <v>999</v>
      </c>
      <c r="D56" s="4">
        <v>942</v>
      </c>
      <c r="E56" s="4">
        <v>948</v>
      </c>
      <c r="F56" s="4">
        <v>904</v>
      </c>
      <c r="G56" s="4">
        <v>929</v>
      </c>
      <c r="H56" s="4">
        <v>910</v>
      </c>
      <c r="I56" s="4">
        <v>878</v>
      </c>
      <c r="J56" s="4">
        <v>915</v>
      </c>
      <c r="K56" s="4">
        <v>902</v>
      </c>
      <c r="L56" s="36">
        <v>915</v>
      </c>
      <c r="M56" s="36">
        <v>959</v>
      </c>
      <c r="N56" s="4">
        <v>388727430</v>
      </c>
      <c r="O56" s="4">
        <v>394969111</v>
      </c>
      <c r="P56" s="4">
        <v>449632713</v>
      </c>
      <c r="Q56" s="4">
        <v>396196648</v>
      </c>
      <c r="R56" s="4">
        <v>402556298</v>
      </c>
      <c r="S56" s="4">
        <v>376365540</v>
      </c>
      <c r="T56" s="4">
        <v>371985168</v>
      </c>
      <c r="U56" s="4">
        <v>383027428</v>
      </c>
      <c r="V56" s="4">
        <v>403409070</v>
      </c>
      <c r="W56" s="4">
        <v>421776499</v>
      </c>
      <c r="X56" s="36">
        <v>424884794</v>
      </c>
      <c r="Y56" s="36">
        <v>481664069</v>
      </c>
    </row>
    <row r="57" spans="1:27" x14ac:dyDescent="0.25">
      <c r="A57" s="13" t="s">
        <v>58</v>
      </c>
      <c r="B57" s="4">
        <v>16</v>
      </c>
      <c r="C57" s="4">
        <v>16</v>
      </c>
      <c r="D57" s="4">
        <v>15</v>
      </c>
      <c r="E57" s="4">
        <v>13</v>
      </c>
      <c r="F57" s="4">
        <v>10</v>
      </c>
      <c r="G57" s="4">
        <v>12</v>
      </c>
      <c r="H57" s="4">
        <v>15</v>
      </c>
      <c r="I57" s="4">
        <v>18</v>
      </c>
      <c r="J57" s="4">
        <v>17</v>
      </c>
      <c r="K57" s="4">
        <v>15</v>
      </c>
      <c r="L57" s="36">
        <v>19</v>
      </c>
      <c r="M57" s="36">
        <v>17</v>
      </c>
      <c r="N57" s="4">
        <v>7365267</v>
      </c>
      <c r="O57" s="4">
        <v>7386713</v>
      </c>
      <c r="P57" s="4">
        <v>8925096</v>
      </c>
      <c r="Q57" s="4">
        <v>7817236</v>
      </c>
      <c r="R57" s="4">
        <v>6188981</v>
      </c>
      <c r="S57" s="4">
        <v>7157999</v>
      </c>
      <c r="T57" s="4">
        <v>7681422</v>
      </c>
      <c r="U57" s="4">
        <v>7485353</v>
      </c>
      <c r="V57" s="4">
        <v>10459943</v>
      </c>
      <c r="W57" s="4">
        <v>9477709</v>
      </c>
      <c r="X57" s="36">
        <v>12436531</v>
      </c>
      <c r="Y57" s="36">
        <v>14079919</v>
      </c>
    </row>
    <row r="58" spans="1:27" x14ac:dyDescent="0.25">
      <c r="A58" s="13" t="s">
        <v>59</v>
      </c>
      <c r="B58" s="4">
        <v>705</v>
      </c>
      <c r="C58" s="4">
        <v>665</v>
      </c>
      <c r="D58" s="4">
        <v>615</v>
      </c>
      <c r="E58" s="4">
        <v>533</v>
      </c>
      <c r="F58" s="4">
        <v>499</v>
      </c>
      <c r="G58" s="4">
        <v>534</v>
      </c>
      <c r="H58" s="4">
        <v>480</v>
      </c>
      <c r="I58" s="4">
        <v>481</v>
      </c>
      <c r="J58" s="4">
        <v>489</v>
      </c>
      <c r="K58" s="4">
        <v>480</v>
      </c>
      <c r="L58" s="36">
        <v>498</v>
      </c>
      <c r="M58" s="36">
        <v>515</v>
      </c>
      <c r="N58" s="4">
        <v>329100173</v>
      </c>
      <c r="O58" s="4">
        <v>277080511</v>
      </c>
      <c r="P58" s="4">
        <v>282171888</v>
      </c>
      <c r="Q58" s="4">
        <v>286267542</v>
      </c>
      <c r="R58" s="4">
        <v>233415344</v>
      </c>
      <c r="S58" s="4">
        <v>226564007</v>
      </c>
      <c r="T58" s="4">
        <v>232230209</v>
      </c>
      <c r="U58" s="4">
        <v>181501478</v>
      </c>
      <c r="V58" s="4">
        <v>194888366</v>
      </c>
      <c r="W58" s="4">
        <v>191724082</v>
      </c>
      <c r="X58" s="38">
        <v>209477822</v>
      </c>
      <c r="Y58" s="38">
        <v>213793737</v>
      </c>
    </row>
    <row r="59" spans="1:27" x14ac:dyDescent="0.25">
      <c r="A59" s="13" t="s">
        <v>66</v>
      </c>
      <c r="B59" s="41">
        <f>SUM(B3:B58)</f>
        <v>54020</v>
      </c>
      <c r="C59" s="41">
        <f t="shared" ref="C59:Y59" si="0">SUM(C3:C58)</f>
        <v>52734</v>
      </c>
      <c r="D59" s="41">
        <f t="shared" si="0"/>
        <v>51542</v>
      </c>
      <c r="E59" s="41">
        <f t="shared" si="0"/>
        <v>51457</v>
      </c>
      <c r="F59" s="41">
        <f t="shared" si="0"/>
        <v>51088</v>
      </c>
      <c r="G59" s="41">
        <f t="shared" si="0"/>
        <v>53330</v>
      </c>
      <c r="H59" s="41">
        <f t="shared" si="0"/>
        <v>51599</v>
      </c>
      <c r="I59" s="41">
        <f t="shared" si="0"/>
        <v>50712</v>
      </c>
      <c r="J59" s="41">
        <f t="shared" si="0"/>
        <v>51382</v>
      </c>
      <c r="K59" s="41">
        <f t="shared" si="0"/>
        <v>53032</v>
      </c>
      <c r="L59" s="41">
        <f t="shared" si="0"/>
        <v>54693</v>
      </c>
      <c r="M59" s="41">
        <f t="shared" si="0"/>
        <v>57721</v>
      </c>
      <c r="N59" s="41">
        <f t="shared" si="0"/>
        <v>23509036752</v>
      </c>
      <c r="O59" s="41">
        <f t="shared" si="0"/>
        <v>23491347931</v>
      </c>
      <c r="P59" s="41">
        <f>SUM(P3:P58)</f>
        <v>24473614867</v>
      </c>
      <c r="Q59" s="41">
        <f t="shared" si="0"/>
        <v>24444493293</v>
      </c>
      <c r="R59" s="41">
        <f t="shared" si="0"/>
        <v>23987460006</v>
      </c>
      <c r="S59" s="41">
        <f t="shared" si="0"/>
        <v>23814144781</v>
      </c>
      <c r="T59" s="41">
        <f t="shared" si="0"/>
        <v>22525484772</v>
      </c>
      <c r="U59" s="41">
        <f t="shared" si="0"/>
        <v>22251657294</v>
      </c>
      <c r="V59" s="41">
        <f t="shared" si="0"/>
        <v>23064634261</v>
      </c>
      <c r="W59" s="41">
        <f t="shared" si="0"/>
        <v>24832729252</v>
      </c>
      <c r="X59" s="41">
        <f t="shared" si="0"/>
        <v>26359992804</v>
      </c>
      <c r="Y59" s="41">
        <f t="shared" si="0"/>
        <v>28319914865</v>
      </c>
      <c r="AA59" s="26"/>
    </row>
  </sheetData>
  <mergeCells count="3">
    <mergeCell ref="N1:Y1"/>
    <mergeCell ref="B1:M1"/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0"/>
  <sheetViews>
    <sheetView tabSelected="1" zoomScale="85" zoomScaleNormal="85" workbookViewId="0">
      <selection activeCell="N9" sqref="N9"/>
    </sheetView>
  </sheetViews>
  <sheetFormatPr defaultRowHeight="15" x14ac:dyDescent="0.25"/>
  <cols>
    <col min="1" max="2" width="18.28515625" customWidth="1"/>
    <col min="3" max="3" width="15.28515625" customWidth="1"/>
    <col min="4" max="4" width="18.28515625" customWidth="1"/>
    <col min="5" max="5" width="15.28515625" bestFit="1" customWidth="1"/>
    <col min="6" max="6" width="15.28515625" customWidth="1"/>
    <col min="7" max="7" width="20" customWidth="1"/>
    <col min="8" max="8" width="15.28515625" bestFit="1" customWidth="1"/>
    <col min="9" max="9" width="12.42578125" bestFit="1" customWidth="1"/>
    <col min="10" max="10" width="19.42578125" customWidth="1"/>
    <col min="11" max="11" width="15.28515625" bestFit="1" customWidth="1"/>
  </cols>
  <sheetData>
    <row r="2" spans="1:12" ht="18.75" x14ac:dyDescent="0.3">
      <c r="A2" s="63">
        <v>2009</v>
      </c>
      <c r="B2" s="64"/>
      <c r="C2" s="64"/>
      <c r="D2" s="64">
        <v>2014</v>
      </c>
      <c r="E2" s="64"/>
      <c r="F2" s="64"/>
      <c r="G2" s="64">
        <v>2017</v>
      </c>
      <c r="H2" s="64"/>
      <c r="I2" s="64"/>
      <c r="J2" s="64">
        <v>2018</v>
      </c>
      <c r="K2" s="64"/>
      <c r="L2" s="65"/>
    </row>
    <row r="3" spans="1:12" x14ac:dyDescent="0.25">
      <c r="A3" s="66" t="s">
        <v>62</v>
      </c>
      <c r="B3" s="67" t="s">
        <v>81</v>
      </c>
      <c r="C3" s="67" t="s">
        <v>82</v>
      </c>
      <c r="D3" s="67" t="s">
        <v>62</v>
      </c>
      <c r="E3" s="67" t="s">
        <v>81</v>
      </c>
      <c r="F3" s="67" t="s">
        <v>82</v>
      </c>
      <c r="G3" s="67" t="s">
        <v>62</v>
      </c>
      <c r="H3" s="67" t="s">
        <v>81</v>
      </c>
      <c r="I3" s="67" t="s">
        <v>82</v>
      </c>
      <c r="J3" s="67"/>
      <c r="K3" s="67"/>
      <c r="L3" s="68"/>
    </row>
    <row r="4" spans="1:12" x14ac:dyDescent="0.25">
      <c r="A4" s="53" t="s">
        <v>9</v>
      </c>
      <c r="B4" s="56">
        <v>4185472278</v>
      </c>
      <c r="C4" s="57">
        <f>SUM(B4:B13)/B60</f>
        <v>0.66123470888727376</v>
      </c>
      <c r="D4" s="53" t="s">
        <v>9</v>
      </c>
      <c r="E4" s="56">
        <v>3410496236</v>
      </c>
      <c r="F4" s="57">
        <f>SUM(E4:E13)/E60</f>
        <v>0.65328762765547921</v>
      </c>
      <c r="G4" s="53" t="s">
        <v>9</v>
      </c>
      <c r="H4" s="56">
        <v>3946354973</v>
      </c>
      <c r="I4" s="57">
        <f>SUM(H4:H13)/H60</f>
        <v>0.65623814447229467</v>
      </c>
      <c r="J4" s="53" t="s">
        <v>9</v>
      </c>
      <c r="K4" s="56">
        <v>4243446496</v>
      </c>
      <c r="L4" s="57">
        <f>SUM(K4:K13)/K60</f>
        <v>0.65344499488134322</v>
      </c>
    </row>
    <row r="5" spans="1:12" x14ac:dyDescent="0.25">
      <c r="A5" s="54" t="s">
        <v>27</v>
      </c>
      <c r="B5" s="56">
        <v>2457778054</v>
      </c>
      <c r="C5" s="58"/>
      <c r="D5" s="54" t="s">
        <v>27</v>
      </c>
      <c r="E5" s="56">
        <v>2364750629</v>
      </c>
      <c r="F5" s="58"/>
      <c r="G5" s="54" t="s">
        <v>27</v>
      </c>
      <c r="H5" s="56">
        <v>2716744336</v>
      </c>
      <c r="I5" s="61"/>
      <c r="J5" s="54" t="s">
        <v>27</v>
      </c>
      <c r="K5" s="56">
        <v>2887150148</v>
      </c>
      <c r="L5" s="58"/>
    </row>
    <row r="6" spans="1:12" x14ac:dyDescent="0.25">
      <c r="A6" s="54" t="s">
        <v>38</v>
      </c>
      <c r="B6" s="56">
        <v>2049742415</v>
      </c>
      <c r="C6" s="59"/>
      <c r="D6" s="54" t="s">
        <v>38</v>
      </c>
      <c r="E6" s="56">
        <v>2069300604</v>
      </c>
      <c r="F6" s="59"/>
      <c r="G6" s="54" t="s">
        <v>38</v>
      </c>
      <c r="H6" s="56">
        <v>2386044645</v>
      </c>
      <c r="I6" s="62"/>
      <c r="J6" s="54" t="s">
        <v>38</v>
      </c>
      <c r="K6" s="56">
        <v>2632652693</v>
      </c>
      <c r="L6" s="59"/>
    </row>
    <row r="7" spans="1:12" x14ac:dyDescent="0.25">
      <c r="A7" s="54" t="s">
        <v>26</v>
      </c>
      <c r="B7" s="56">
        <v>1533068672</v>
      </c>
      <c r="C7" s="59"/>
      <c r="D7" s="54" t="s">
        <v>44</v>
      </c>
      <c r="E7" s="56">
        <v>1496869899</v>
      </c>
      <c r="F7" s="59"/>
      <c r="G7" s="54" t="s">
        <v>44</v>
      </c>
      <c r="H7" s="56">
        <v>1672904696</v>
      </c>
      <c r="I7" s="62"/>
      <c r="J7" s="54" t="s">
        <v>44</v>
      </c>
      <c r="K7" s="56">
        <v>1810217516</v>
      </c>
      <c r="L7" s="59"/>
    </row>
    <row r="8" spans="1:12" x14ac:dyDescent="0.25">
      <c r="A8" s="54" t="s">
        <v>44</v>
      </c>
      <c r="B8" s="56">
        <v>1430933395</v>
      </c>
      <c r="C8" s="59"/>
      <c r="D8" s="54" t="s">
        <v>26</v>
      </c>
      <c r="E8" s="56">
        <v>1010931562</v>
      </c>
      <c r="F8" s="59"/>
      <c r="G8" s="54" t="s">
        <v>26</v>
      </c>
      <c r="H8" s="56">
        <v>1611922948</v>
      </c>
      <c r="I8" s="62"/>
      <c r="J8" s="54" t="s">
        <v>26</v>
      </c>
      <c r="K8" s="56">
        <v>1531640271</v>
      </c>
      <c r="L8" s="59"/>
    </row>
    <row r="9" spans="1:12" x14ac:dyDescent="0.25">
      <c r="A9" s="54" t="s">
        <v>39</v>
      </c>
      <c r="B9" s="56">
        <v>1112347585</v>
      </c>
      <c r="C9" s="59"/>
      <c r="D9" s="54" t="s">
        <v>39</v>
      </c>
      <c r="E9" s="56">
        <v>991876570</v>
      </c>
      <c r="F9" s="59"/>
      <c r="G9" s="54" t="s">
        <v>39</v>
      </c>
      <c r="H9" s="56">
        <v>1245779004</v>
      </c>
      <c r="I9" s="62"/>
      <c r="J9" s="54" t="s">
        <v>39</v>
      </c>
      <c r="K9" s="56">
        <v>1402438380</v>
      </c>
      <c r="L9" s="59"/>
    </row>
    <row r="10" spans="1:12" x14ac:dyDescent="0.25">
      <c r="A10" s="54" t="s">
        <v>50</v>
      </c>
      <c r="B10" s="56">
        <v>1094887787</v>
      </c>
      <c r="C10" s="59"/>
      <c r="D10" s="54" t="s">
        <v>50</v>
      </c>
      <c r="E10" s="56">
        <v>972156544</v>
      </c>
      <c r="F10" s="59"/>
      <c r="G10" s="54" t="s">
        <v>50</v>
      </c>
      <c r="H10" s="56">
        <v>1160644529</v>
      </c>
      <c r="I10" s="62"/>
      <c r="J10" s="54" t="s">
        <v>50</v>
      </c>
      <c r="K10" s="56">
        <v>1243375373</v>
      </c>
      <c r="L10" s="59"/>
    </row>
    <row r="11" spans="1:12" x14ac:dyDescent="0.25">
      <c r="A11" s="54" t="s">
        <v>55</v>
      </c>
      <c r="B11" s="56">
        <v>840977818</v>
      </c>
      <c r="C11" s="59"/>
      <c r="D11" s="54" t="s">
        <v>55</v>
      </c>
      <c r="E11" s="56">
        <v>876933041</v>
      </c>
      <c r="F11" s="59"/>
      <c r="G11" s="54" t="s">
        <v>55</v>
      </c>
      <c r="H11" s="56">
        <v>998183675</v>
      </c>
      <c r="I11" s="62"/>
      <c r="J11" s="54" t="s">
        <v>55</v>
      </c>
      <c r="K11" s="56">
        <v>1042298686</v>
      </c>
      <c r="L11" s="59"/>
    </row>
    <row r="12" spans="1:12" x14ac:dyDescent="0.25">
      <c r="A12" s="54" t="s">
        <v>19</v>
      </c>
      <c r="B12" s="56">
        <v>775865550</v>
      </c>
      <c r="C12" s="59"/>
      <c r="D12" s="54" t="s">
        <v>19</v>
      </c>
      <c r="E12" s="56">
        <v>710197186</v>
      </c>
      <c r="F12" s="59"/>
      <c r="G12" s="54" t="s">
        <v>19</v>
      </c>
      <c r="H12" s="56">
        <v>805534710</v>
      </c>
      <c r="I12" s="62"/>
      <c r="J12" s="54" t="s">
        <v>19</v>
      </c>
      <c r="K12" s="56">
        <v>895375844</v>
      </c>
      <c r="L12" s="59"/>
    </row>
    <row r="13" spans="1:12" x14ac:dyDescent="0.25">
      <c r="A13" s="54" t="s">
        <v>41</v>
      </c>
      <c r="B13" s="56">
        <v>701730048</v>
      </c>
      <c r="C13" s="59"/>
      <c r="D13" s="54" t="s">
        <v>41</v>
      </c>
      <c r="E13" s="56">
        <v>633220134</v>
      </c>
      <c r="F13" s="59"/>
      <c r="G13" s="54" t="s">
        <v>41</v>
      </c>
      <c r="H13" s="56">
        <v>754319250</v>
      </c>
      <c r="I13" s="62"/>
      <c r="J13" s="54" t="s">
        <v>41</v>
      </c>
      <c r="K13" s="56">
        <v>816911217</v>
      </c>
      <c r="L13" s="59"/>
    </row>
    <row r="14" spans="1:12" x14ac:dyDescent="0.25">
      <c r="A14" s="54" t="s">
        <v>28</v>
      </c>
      <c r="B14" s="56">
        <v>617529088</v>
      </c>
      <c r="C14" s="59"/>
      <c r="D14" s="54" t="s">
        <v>28</v>
      </c>
      <c r="E14" s="56">
        <v>570661279</v>
      </c>
      <c r="F14" s="59"/>
      <c r="G14" s="54" t="s">
        <v>28</v>
      </c>
      <c r="H14" s="56">
        <v>707701422</v>
      </c>
      <c r="I14" s="62"/>
      <c r="J14" s="54" t="s">
        <v>28</v>
      </c>
      <c r="K14" s="56">
        <v>766267407</v>
      </c>
      <c r="L14" s="59"/>
    </row>
    <row r="15" spans="1:12" x14ac:dyDescent="0.25">
      <c r="A15" s="54" t="s">
        <v>31</v>
      </c>
      <c r="B15" s="56">
        <v>477392790</v>
      </c>
      <c r="C15" s="59"/>
      <c r="D15" s="54" t="s">
        <v>29</v>
      </c>
      <c r="E15" s="56">
        <v>496534123</v>
      </c>
      <c r="F15" s="59"/>
      <c r="G15" s="54" t="s">
        <v>14</v>
      </c>
      <c r="H15" s="56">
        <v>649937528</v>
      </c>
      <c r="I15" s="62"/>
      <c r="J15" s="54" t="s">
        <v>14</v>
      </c>
      <c r="K15" s="56">
        <v>607699382</v>
      </c>
      <c r="L15" s="59"/>
    </row>
    <row r="16" spans="1:12" x14ac:dyDescent="0.25">
      <c r="A16" s="54" t="s">
        <v>29</v>
      </c>
      <c r="B16" s="56">
        <v>477077850</v>
      </c>
      <c r="C16" s="59"/>
      <c r="D16" s="54" t="s">
        <v>14</v>
      </c>
      <c r="E16" s="56">
        <v>472980811</v>
      </c>
      <c r="F16" s="59"/>
      <c r="G16" s="54" t="s">
        <v>29</v>
      </c>
      <c r="H16" s="56">
        <v>557123766</v>
      </c>
      <c r="I16" s="62"/>
      <c r="J16" s="54" t="s">
        <v>31</v>
      </c>
      <c r="K16" s="56">
        <v>605505650</v>
      </c>
      <c r="L16" s="59"/>
    </row>
    <row r="17" spans="1:12" x14ac:dyDescent="0.25">
      <c r="A17" s="54" t="s">
        <v>11</v>
      </c>
      <c r="B17" s="56">
        <v>466088109</v>
      </c>
      <c r="C17" s="59"/>
      <c r="D17" s="54" t="s">
        <v>31</v>
      </c>
      <c r="E17" s="56">
        <v>467769290</v>
      </c>
      <c r="F17" s="59"/>
      <c r="G17" s="54" t="s">
        <v>31</v>
      </c>
      <c r="H17" s="56">
        <v>537473067</v>
      </c>
      <c r="I17" s="62"/>
      <c r="J17" s="54" t="s">
        <v>15</v>
      </c>
      <c r="K17" s="56">
        <v>582663762</v>
      </c>
      <c r="L17" s="59"/>
    </row>
    <row r="18" spans="1:12" x14ac:dyDescent="0.25">
      <c r="A18" s="54" t="s">
        <v>49</v>
      </c>
      <c r="B18" s="56">
        <v>456299869</v>
      </c>
      <c r="C18" s="59"/>
      <c r="D18" s="54" t="s">
        <v>15</v>
      </c>
      <c r="E18" s="56">
        <v>466527650</v>
      </c>
      <c r="F18" s="59"/>
      <c r="G18" s="54" t="s">
        <v>15</v>
      </c>
      <c r="H18" s="56">
        <v>537462804</v>
      </c>
      <c r="I18" s="62"/>
      <c r="J18" s="54" t="s">
        <v>29</v>
      </c>
      <c r="K18" s="56">
        <v>561671411</v>
      </c>
      <c r="L18" s="59"/>
    </row>
    <row r="19" spans="1:12" x14ac:dyDescent="0.25">
      <c r="A19" s="54" t="s">
        <v>57</v>
      </c>
      <c r="B19" s="56">
        <v>449632713</v>
      </c>
      <c r="C19" s="59"/>
      <c r="D19" s="54" t="s">
        <v>11</v>
      </c>
      <c r="E19" s="56">
        <v>464422776</v>
      </c>
      <c r="F19" s="59"/>
      <c r="G19" s="54" t="s">
        <v>11</v>
      </c>
      <c r="H19" s="56">
        <v>523840659</v>
      </c>
      <c r="I19" s="62"/>
      <c r="J19" s="54" t="s">
        <v>11</v>
      </c>
      <c r="K19" s="56">
        <v>560899834</v>
      </c>
      <c r="L19" s="59"/>
    </row>
    <row r="20" spans="1:12" x14ac:dyDescent="0.25">
      <c r="A20" s="54" t="s">
        <v>15</v>
      </c>
      <c r="B20" s="56">
        <v>425887905</v>
      </c>
      <c r="C20" s="59"/>
      <c r="D20" s="54" t="s">
        <v>49</v>
      </c>
      <c r="E20" s="56">
        <v>444845210</v>
      </c>
      <c r="F20" s="59"/>
      <c r="G20" s="54" t="s">
        <v>49</v>
      </c>
      <c r="H20" s="56">
        <v>511447964</v>
      </c>
      <c r="I20" s="62"/>
      <c r="J20" s="54" t="s">
        <v>49</v>
      </c>
      <c r="K20" s="56">
        <v>549653495</v>
      </c>
      <c r="L20" s="59"/>
    </row>
    <row r="21" spans="1:12" x14ac:dyDescent="0.25">
      <c r="A21" s="54" t="s">
        <v>14</v>
      </c>
      <c r="B21" s="56">
        <v>424371122</v>
      </c>
      <c r="C21" s="59"/>
      <c r="D21" s="54" t="s">
        <v>57</v>
      </c>
      <c r="E21" s="56">
        <v>383027428</v>
      </c>
      <c r="F21" s="59"/>
      <c r="G21" s="54" t="s">
        <v>57</v>
      </c>
      <c r="H21" s="56">
        <v>424884794</v>
      </c>
      <c r="I21" s="62"/>
      <c r="J21" s="54" t="s">
        <v>57</v>
      </c>
      <c r="K21" s="56">
        <v>481664069</v>
      </c>
      <c r="L21" s="59"/>
    </row>
    <row r="22" spans="1:12" x14ac:dyDescent="0.25">
      <c r="A22" s="54" t="s">
        <v>54</v>
      </c>
      <c r="B22" s="56">
        <v>416005263</v>
      </c>
      <c r="C22" s="59"/>
      <c r="D22" s="54" t="s">
        <v>10</v>
      </c>
      <c r="E22" s="56">
        <v>310947915</v>
      </c>
      <c r="F22" s="59"/>
      <c r="G22" s="54" t="s">
        <v>54</v>
      </c>
      <c r="H22" s="56">
        <v>376960324</v>
      </c>
      <c r="I22" s="62"/>
      <c r="J22" s="54" t="s">
        <v>54</v>
      </c>
      <c r="K22" s="56">
        <v>415082162</v>
      </c>
      <c r="L22" s="59"/>
    </row>
    <row r="23" spans="1:12" x14ac:dyDescent="0.25">
      <c r="A23" s="54" t="s">
        <v>10</v>
      </c>
      <c r="B23" s="56">
        <v>321043574</v>
      </c>
      <c r="C23" s="59"/>
      <c r="D23" s="54" t="s">
        <v>43</v>
      </c>
      <c r="E23" s="56">
        <v>301075374</v>
      </c>
      <c r="F23" s="59"/>
      <c r="G23" s="54" t="s">
        <v>10</v>
      </c>
      <c r="H23" s="56">
        <v>359373233</v>
      </c>
      <c r="I23" s="62"/>
      <c r="J23" s="54" t="s">
        <v>10</v>
      </c>
      <c r="K23" s="56">
        <v>404428934</v>
      </c>
      <c r="L23" s="59"/>
    </row>
    <row r="24" spans="1:12" x14ac:dyDescent="0.25">
      <c r="A24" s="54" t="s">
        <v>43</v>
      </c>
      <c r="B24" s="56">
        <v>293424420</v>
      </c>
      <c r="C24" s="59"/>
      <c r="D24" s="54" t="s">
        <v>54</v>
      </c>
      <c r="E24" s="56">
        <v>280046652</v>
      </c>
      <c r="F24" s="59"/>
      <c r="G24" s="54" t="s">
        <v>43</v>
      </c>
      <c r="H24" s="56">
        <v>312178061</v>
      </c>
      <c r="I24" s="62"/>
      <c r="J24" s="54" t="s">
        <v>2</v>
      </c>
      <c r="K24" s="56">
        <v>350735432</v>
      </c>
      <c r="L24" s="59"/>
    </row>
    <row r="25" spans="1:12" x14ac:dyDescent="0.25">
      <c r="A25" s="54" t="s">
        <v>2</v>
      </c>
      <c r="B25" s="56">
        <v>290794192</v>
      </c>
      <c r="C25" s="59"/>
      <c r="D25" s="54" t="s">
        <v>2</v>
      </c>
      <c r="E25" s="56">
        <v>254389030</v>
      </c>
      <c r="F25" s="59"/>
      <c r="G25" s="54" t="s">
        <v>2</v>
      </c>
      <c r="H25" s="56">
        <v>298159928</v>
      </c>
      <c r="I25" s="62"/>
      <c r="J25" s="54" t="s">
        <v>43</v>
      </c>
      <c r="K25" s="56">
        <v>345904957</v>
      </c>
      <c r="L25" s="59"/>
    </row>
    <row r="26" spans="1:12" x14ac:dyDescent="0.25">
      <c r="A26" s="54" t="s">
        <v>59</v>
      </c>
      <c r="B26" s="56">
        <v>282171888</v>
      </c>
      <c r="C26" s="59"/>
      <c r="D26" s="54" t="s">
        <v>36</v>
      </c>
      <c r="E26" s="56">
        <v>228454278</v>
      </c>
      <c r="F26" s="59"/>
      <c r="G26" s="54" t="s">
        <v>20</v>
      </c>
      <c r="H26" s="56">
        <v>260619990</v>
      </c>
      <c r="I26" s="62"/>
      <c r="J26" s="54" t="s">
        <v>20</v>
      </c>
      <c r="K26" s="56">
        <v>276782594</v>
      </c>
      <c r="L26" s="59"/>
    </row>
    <row r="27" spans="1:12" x14ac:dyDescent="0.25">
      <c r="A27" s="54" t="s">
        <v>36</v>
      </c>
      <c r="B27" s="56">
        <v>279562257</v>
      </c>
      <c r="C27" s="59"/>
      <c r="D27" s="54" t="s">
        <v>20</v>
      </c>
      <c r="E27" s="56">
        <v>208065343</v>
      </c>
      <c r="F27" s="59"/>
      <c r="G27" s="54" t="s">
        <v>36</v>
      </c>
      <c r="H27" s="56">
        <v>241011762</v>
      </c>
      <c r="I27" s="62"/>
      <c r="J27" s="54" t="s">
        <v>36</v>
      </c>
      <c r="K27" s="56">
        <v>261268222</v>
      </c>
      <c r="L27" s="59"/>
    </row>
    <row r="28" spans="1:12" x14ac:dyDescent="0.25">
      <c r="A28" s="54" t="s">
        <v>20</v>
      </c>
      <c r="B28" s="56">
        <v>232933671</v>
      </c>
      <c r="C28" s="59"/>
      <c r="D28" s="54" t="s">
        <v>13</v>
      </c>
      <c r="E28" s="56">
        <v>189453303</v>
      </c>
      <c r="F28" s="59"/>
      <c r="G28" s="54" t="s">
        <v>13</v>
      </c>
      <c r="H28" s="56">
        <v>227290658</v>
      </c>
      <c r="I28" s="62"/>
      <c r="J28" s="54" t="s">
        <v>7</v>
      </c>
      <c r="K28" s="56">
        <v>238246116</v>
      </c>
      <c r="L28" s="59"/>
    </row>
    <row r="29" spans="1:12" x14ac:dyDescent="0.25">
      <c r="A29" s="54" t="s">
        <v>13</v>
      </c>
      <c r="B29" s="56">
        <v>214999119</v>
      </c>
      <c r="C29" s="59"/>
      <c r="D29" s="54" t="s">
        <v>59</v>
      </c>
      <c r="E29" s="56">
        <v>181501478</v>
      </c>
      <c r="F29" s="59"/>
      <c r="G29" s="54" t="s">
        <v>59</v>
      </c>
      <c r="H29" s="56">
        <v>209477822</v>
      </c>
      <c r="I29" s="62"/>
      <c r="J29" s="54" t="s">
        <v>13</v>
      </c>
      <c r="K29" s="56">
        <v>229634611</v>
      </c>
      <c r="L29" s="59"/>
    </row>
    <row r="30" spans="1:12" x14ac:dyDescent="0.25">
      <c r="A30" s="54" t="s">
        <v>21</v>
      </c>
      <c r="B30" s="56">
        <v>201805816</v>
      </c>
      <c r="C30" s="59"/>
      <c r="D30" s="54" t="s">
        <v>51</v>
      </c>
      <c r="E30" s="56">
        <v>164613339</v>
      </c>
      <c r="F30" s="59"/>
      <c r="G30" s="54" t="s">
        <v>51</v>
      </c>
      <c r="H30" s="56">
        <v>198103596</v>
      </c>
      <c r="I30" s="62"/>
      <c r="J30" s="54" t="s">
        <v>51</v>
      </c>
      <c r="K30" s="56">
        <v>228371635</v>
      </c>
      <c r="L30" s="59"/>
    </row>
    <row r="31" spans="1:12" x14ac:dyDescent="0.25">
      <c r="A31" s="54" t="s">
        <v>51</v>
      </c>
      <c r="B31" s="56">
        <v>162748391</v>
      </c>
      <c r="C31" s="59"/>
      <c r="D31" s="54" t="s">
        <v>21</v>
      </c>
      <c r="E31" s="56">
        <v>164604699</v>
      </c>
      <c r="F31" s="59"/>
      <c r="G31" s="54" t="s">
        <v>7</v>
      </c>
      <c r="H31" s="56">
        <v>189017221</v>
      </c>
      <c r="I31" s="62"/>
      <c r="J31" s="54" t="s">
        <v>59</v>
      </c>
      <c r="K31" s="56">
        <v>213793737</v>
      </c>
      <c r="L31" s="59"/>
    </row>
    <row r="32" spans="1:12" x14ac:dyDescent="0.25">
      <c r="A32" s="54" t="s">
        <v>7</v>
      </c>
      <c r="B32" s="56">
        <v>161216399</v>
      </c>
      <c r="C32" s="59"/>
      <c r="D32" s="54" t="s">
        <v>7</v>
      </c>
      <c r="E32" s="56">
        <v>157955333</v>
      </c>
      <c r="F32" s="59"/>
      <c r="G32" s="54" t="s">
        <v>23</v>
      </c>
      <c r="H32" s="56">
        <v>188040144</v>
      </c>
      <c r="I32" s="62"/>
      <c r="J32" s="54" t="s">
        <v>23</v>
      </c>
      <c r="K32" s="56">
        <v>207619039</v>
      </c>
      <c r="L32" s="59"/>
    </row>
    <row r="33" spans="1:12" x14ac:dyDescent="0.25">
      <c r="A33" s="54" t="s">
        <v>23</v>
      </c>
      <c r="B33" s="56">
        <v>157621499</v>
      </c>
      <c r="C33" s="59"/>
      <c r="D33" s="54" t="s">
        <v>23</v>
      </c>
      <c r="E33" s="56">
        <v>150966278</v>
      </c>
      <c r="F33" s="59"/>
      <c r="G33" s="54" t="s">
        <v>47</v>
      </c>
      <c r="H33" s="56">
        <v>183487335</v>
      </c>
      <c r="I33" s="62"/>
      <c r="J33" s="54" t="s">
        <v>47</v>
      </c>
      <c r="K33" s="56">
        <v>196959376</v>
      </c>
      <c r="L33" s="59"/>
    </row>
    <row r="34" spans="1:12" x14ac:dyDescent="0.25">
      <c r="A34" s="54" t="s">
        <v>46</v>
      </c>
      <c r="B34" s="56">
        <v>154736809</v>
      </c>
      <c r="C34" s="59"/>
      <c r="D34" s="54" t="s">
        <v>47</v>
      </c>
      <c r="E34" s="56">
        <v>146716608</v>
      </c>
      <c r="F34" s="59"/>
      <c r="G34" s="54" t="s">
        <v>21</v>
      </c>
      <c r="H34" s="56">
        <v>177382576</v>
      </c>
      <c r="I34" s="62"/>
      <c r="J34" s="54" t="s">
        <v>46</v>
      </c>
      <c r="K34" s="56">
        <v>194274198</v>
      </c>
      <c r="L34" s="59"/>
    </row>
    <row r="35" spans="1:12" x14ac:dyDescent="0.25">
      <c r="A35" s="54" t="s">
        <v>47</v>
      </c>
      <c r="B35" s="56">
        <v>154655216</v>
      </c>
      <c r="C35" s="59"/>
      <c r="D35" s="54" t="s">
        <v>46</v>
      </c>
      <c r="E35" s="56">
        <v>131867381</v>
      </c>
      <c r="F35" s="59"/>
      <c r="G35" s="54" t="s">
        <v>46</v>
      </c>
      <c r="H35" s="56">
        <v>170596599</v>
      </c>
      <c r="I35" s="62"/>
      <c r="J35" s="54" t="s">
        <v>21</v>
      </c>
      <c r="K35" s="56">
        <v>191866796</v>
      </c>
      <c r="L35" s="59"/>
    </row>
    <row r="36" spans="1:12" x14ac:dyDescent="0.25">
      <c r="A36" s="54" t="s">
        <v>24</v>
      </c>
      <c r="B36" s="56">
        <v>133981855</v>
      </c>
      <c r="C36" s="59"/>
      <c r="D36" s="54" t="s">
        <v>24</v>
      </c>
      <c r="E36" s="56">
        <v>129974273</v>
      </c>
      <c r="F36" s="59"/>
      <c r="G36" s="54" t="s">
        <v>24</v>
      </c>
      <c r="H36" s="56">
        <v>141655706</v>
      </c>
      <c r="I36" s="62"/>
      <c r="J36" s="54" t="s">
        <v>24</v>
      </c>
      <c r="K36" s="56">
        <v>152972522</v>
      </c>
      <c r="L36" s="59"/>
    </row>
    <row r="37" spans="1:12" x14ac:dyDescent="0.25">
      <c r="A37" s="54" t="s">
        <v>37</v>
      </c>
      <c r="B37" s="56">
        <v>128546506</v>
      </c>
      <c r="C37" s="59"/>
      <c r="D37" s="54" t="s">
        <v>22</v>
      </c>
      <c r="E37" s="56">
        <v>101109172</v>
      </c>
      <c r="F37" s="59"/>
      <c r="G37" s="54" t="s">
        <v>35</v>
      </c>
      <c r="H37" s="56">
        <v>108855314</v>
      </c>
      <c r="I37" s="62"/>
      <c r="J37" s="54" t="s">
        <v>33</v>
      </c>
      <c r="K37" s="56">
        <v>123419242</v>
      </c>
      <c r="L37" s="59"/>
    </row>
    <row r="38" spans="1:12" x14ac:dyDescent="0.25">
      <c r="A38" s="54" t="s">
        <v>22</v>
      </c>
      <c r="B38" s="56">
        <v>112240645</v>
      </c>
      <c r="C38" s="59"/>
      <c r="D38" s="54" t="s">
        <v>35</v>
      </c>
      <c r="E38" s="56">
        <v>96346438</v>
      </c>
      <c r="F38" s="59"/>
      <c r="G38" s="54" t="s">
        <v>33</v>
      </c>
      <c r="H38" s="56">
        <v>108033678</v>
      </c>
      <c r="I38" s="62"/>
      <c r="J38" s="54" t="s">
        <v>22</v>
      </c>
      <c r="K38" s="56">
        <v>114626700</v>
      </c>
      <c r="L38" s="59"/>
    </row>
    <row r="39" spans="1:12" x14ac:dyDescent="0.25">
      <c r="A39" s="54" t="s">
        <v>33</v>
      </c>
      <c r="B39" s="56">
        <v>89569241</v>
      </c>
      <c r="C39" s="59"/>
      <c r="D39" s="54" t="s">
        <v>37</v>
      </c>
      <c r="E39" s="56">
        <v>92919828</v>
      </c>
      <c r="F39" s="59"/>
      <c r="G39" s="54" t="s">
        <v>22</v>
      </c>
      <c r="H39" s="56">
        <v>100626042</v>
      </c>
      <c r="I39" s="62"/>
      <c r="J39" s="54" t="s">
        <v>35</v>
      </c>
      <c r="K39" s="56">
        <v>107354256</v>
      </c>
      <c r="L39" s="59"/>
    </row>
    <row r="40" spans="1:12" ht="15" customHeight="1" x14ac:dyDescent="0.25">
      <c r="A40" s="54" t="s">
        <v>35</v>
      </c>
      <c r="B40" s="56">
        <v>85798586</v>
      </c>
      <c r="C40" s="59"/>
      <c r="D40" s="54" t="s">
        <v>33</v>
      </c>
      <c r="E40" s="56">
        <v>88610327</v>
      </c>
      <c r="F40" s="59"/>
      <c r="G40" s="54" t="s">
        <v>37</v>
      </c>
      <c r="H40" s="56">
        <v>100267575</v>
      </c>
      <c r="I40" s="62"/>
      <c r="J40" s="54" t="s">
        <v>25</v>
      </c>
      <c r="K40" s="56">
        <v>99648104</v>
      </c>
      <c r="L40" s="59"/>
    </row>
    <row r="41" spans="1:12" x14ac:dyDescent="0.25">
      <c r="A41" s="54" t="s">
        <v>42</v>
      </c>
      <c r="B41" s="56">
        <v>80658659</v>
      </c>
      <c r="C41" s="59"/>
      <c r="D41" s="54" t="s">
        <v>42</v>
      </c>
      <c r="E41" s="56">
        <v>87727393</v>
      </c>
      <c r="F41" s="59"/>
      <c r="G41" s="54" t="s">
        <v>42</v>
      </c>
      <c r="H41" s="56">
        <v>92143859</v>
      </c>
      <c r="I41" s="62"/>
      <c r="J41" s="54" t="s">
        <v>37</v>
      </c>
      <c r="K41" s="56">
        <v>97989734</v>
      </c>
      <c r="L41" s="59"/>
    </row>
    <row r="42" spans="1:12" x14ac:dyDescent="0.25">
      <c r="A42" s="54" t="s">
        <v>25</v>
      </c>
      <c r="B42" s="56">
        <v>68454020</v>
      </c>
      <c r="C42" s="59"/>
      <c r="D42" s="54" t="s">
        <v>25</v>
      </c>
      <c r="E42" s="56">
        <v>71653821</v>
      </c>
      <c r="F42" s="59"/>
      <c r="G42" s="54" t="s">
        <v>25</v>
      </c>
      <c r="H42" s="56">
        <v>89376475</v>
      </c>
      <c r="I42" s="62"/>
      <c r="J42" s="54" t="s">
        <v>42</v>
      </c>
      <c r="K42" s="56">
        <v>96054102</v>
      </c>
      <c r="L42" s="59"/>
    </row>
    <row r="43" spans="1:12" x14ac:dyDescent="0.25">
      <c r="A43" s="54" t="s">
        <v>8</v>
      </c>
      <c r="B43" s="56">
        <v>67137001</v>
      </c>
      <c r="C43" s="59"/>
      <c r="D43" s="54" t="s">
        <v>52</v>
      </c>
      <c r="E43" s="56">
        <v>57695341</v>
      </c>
      <c r="F43" s="59"/>
      <c r="G43" s="54" t="s">
        <v>8</v>
      </c>
      <c r="H43" s="56">
        <v>57121262</v>
      </c>
      <c r="I43" s="62"/>
      <c r="J43" s="54" t="s">
        <v>17</v>
      </c>
      <c r="K43" s="56">
        <v>64989147</v>
      </c>
      <c r="L43" s="59"/>
    </row>
    <row r="44" spans="1:12" x14ac:dyDescent="0.25">
      <c r="A44" s="54" t="s">
        <v>52</v>
      </c>
      <c r="B44" s="56">
        <v>60689950</v>
      </c>
      <c r="C44" s="59"/>
      <c r="D44" s="54" t="s">
        <v>17</v>
      </c>
      <c r="E44" s="56">
        <v>47415169</v>
      </c>
      <c r="F44" s="59"/>
      <c r="G44" s="54" t="s">
        <v>30</v>
      </c>
      <c r="H44" s="56">
        <v>53222915</v>
      </c>
      <c r="I44" s="62"/>
      <c r="J44" s="54" t="s">
        <v>8</v>
      </c>
      <c r="K44" s="56">
        <v>58113877</v>
      </c>
      <c r="L44" s="59"/>
    </row>
    <row r="45" spans="1:12" x14ac:dyDescent="0.25">
      <c r="A45" s="54" t="s">
        <v>17</v>
      </c>
      <c r="B45" s="56">
        <v>57393345</v>
      </c>
      <c r="C45" s="59"/>
      <c r="D45" s="54" t="s">
        <v>8</v>
      </c>
      <c r="E45" s="56">
        <v>44267479</v>
      </c>
      <c r="F45" s="59"/>
      <c r="G45" s="54" t="s">
        <v>17</v>
      </c>
      <c r="H45" s="56">
        <v>49501218</v>
      </c>
      <c r="I45" s="62"/>
      <c r="J45" s="54" t="s">
        <v>52</v>
      </c>
      <c r="K45" s="56">
        <v>57582874</v>
      </c>
      <c r="L45" s="59"/>
    </row>
    <row r="46" spans="1:12" x14ac:dyDescent="0.25">
      <c r="A46" s="54" t="s">
        <v>45</v>
      </c>
      <c r="B46" s="56">
        <v>56934606</v>
      </c>
      <c r="C46" s="59"/>
      <c r="D46" s="54" t="s">
        <v>45</v>
      </c>
      <c r="E46" s="56">
        <v>42352575</v>
      </c>
      <c r="F46" s="59"/>
      <c r="G46" s="54" t="s">
        <v>52</v>
      </c>
      <c r="H46" s="56">
        <v>49305329</v>
      </c>
      <c r="I46" s="62"/>
      <c r="J46" s="54" t="s">
        <v>32</v>
      </c>
      <c r="K46" s="56">
        <v>52038820</v>
      </c>
      <c r="L46" s="59"/>
    </row>
    <row r="47" spans="1:12" x14ac:dyDescent="0.25">
      <c r="A47" s="54" t="s">
        <v>32</v>
      </c>
      <c r="B47" s="56">
        <v>47430356</v>
      </c>
      <c r="C47" s="59"/>
      <c r="D47" s="54" t="s">
        <v>12</v>
      </c>
      <c r="E47" s="56">
        <v>38759337</v>
      </c>
      <c r="F47" s="59"/>
      <c r="G47" s="54" t="s">
        <v>12</v>
      </c>
      <c r="H47" s="56">
        <v>43478947</v>
      </c>
      <c r="I47" s="62"/>
      <c r="J47" s="54" t="s">
        <v>45</v>
      </c>
      <c r="K47" s="56">
        <v>51959822</v>
      </c>
      <c r="L47" s="59"/>
    </row>
    <row r="48" spans="1:12" x14ac:dyDescent="0.25">
      <c r="A48" s="54" t="s">
        <v>30</v>
      </c>
      <c r="B48" s="56">
        <v>37358460</v>
      </c>
      <c r="C48" s="59"/>
      <c r="D48" s="54" t="s">
        <v>30</v>
      </c>
      <c r="E48" s="56">
        <v>35261771</v>
      </c>
      <c r="F48" s="59"/>
      <c r="G48" s="54" t="s">
        <v>45</v>
      </c>
      <c r="H48" s="56">
        <v>43230349</v>
      </c>
      <c r="I48" s="62"/>
      <c r="J48" s="54" t="s">
        <v>12</v>
      </c>
      <c r="K48" s="56">
        <v>51541904</v>
      </c>
      <c r="L48" s="59"/>
    </row>
    <row r="49" spans="1:12" x14ac:dyDescent="0.25">
      <c r="A49" s="54" t="s">
        <v>12</v>
      </c>
      <c r="B49" s="56">
        <v>29976648</v>
      </c>
      <c r="C49" s="59"/>
      <c r="D49" s="54" t="s">
        <v>32</v>
      </c>
      <c r="E49" s="56">
        <v>30932602</v>
      </c>
      <c r="F49" s="59"/>
      <c r="G49" s="54" t="s">
        <v>32</v>
      </c>
      <c r="H49" s="56">
        <v>35990724</v>
      </c>
      <c r="I49" s="62"/>
      <c r="J49" s="54" t="s">
        <v>30</v>
      </c>
      <c r="K49" s="56">
        <v>50938175</v>
      </c>
      <c r="L49" s="59"/>
    </row>
    <row r="50" spans="1:12" x14ac:dyDescent="0.25">
      <c r="A50" s="54" t="s">
        <v>48</v>
      </c>
      <c r="B50" s="56">
        <v>24009040</v>
      </c>
      <c r="C50" s="59"/>
      <c r="D50" s="54" t="s">
        <v>34</v>
      </c>
      <c r="E50" s="56">
        <v>25543601</v>
      </c>
      <c r="F50" s="59"/>
      <c r="G50" s="54" t="s">
        <v>34</v>
      </c>
      <c r="H50" s="56">
        <v>31509616</v>
      </c>
      <c r="I50" s="62"/>
      <c r="J50" s="54" t="s">
        <v>34</v>
      </c>
      <c r="K50" s="56">
        <v>35569845</v>
      </c>
      <c r="L50" s="59"/>
    </row>
    <row r="51" spans="1:12" x14ac:dyDescent="0.25">
      <c r="A51" s="54" t="s">
        <v>56</v>
      </c>
      <c r="B51" s="56">
        <v>23498618</v>
      </c>
      <c r="C51" s="59"/>
      <c r="D51" s="54" t="s">
        <v>48</v>
      </c>
      <c r="E51" s="56">
        <v>21352280</v>
      </c>
      <c r="F51" s="59"/>
      <c r="G51" s="54" t="s">
        <v>56</v>
      </c>
      <c r="H51" s="56">
        <v>28279075</v>
      </c>
      <c r="I51" s="62"/>
      <c r="J51" s="54" t="s">
        <v>56</v>
      </c>
      <c r="K51" s="56">
        <v>35421814</v>
      </c>
      <c r="L51" s="59"/>
    </row>
    <row r="52" spans="1:12" x14ac:dyDescent="0.25">
      <c r="A52" s="54" t="s">
        <v>34</v>
      </c>
      <c r="B52" s="56">
        <v>22195210</v>
      </c>
      <c r="C52" s="59"/>
      <c r="D52" s="54" t="s">
        <v>56</v>
      </c>
      <c r="E52" s="56">
        <v>18958353</v>
      </c>
      <c r="F52" s="59"/>
      <c r="G52" s="54" t="s">
        <v>48</v>
      </c>
      <c r="H52" s="56">
        <v>23546895</v>
      </c>
      <c r="I52" s="62"/>
      <c r="J52" s="54" t="s">
        <v>48</v>
      </c>
      <c r="K52" s="56">
        <v>24108224</v>
      </c>
      <c r="L52" s="59"/>
    </row>
    <row r="53" spans="1:12" x14ac:dyDescent="0.25">
      <c r="A53" s="54" t="s">
        <v>40</v>
      </c>
      <c r="B53" s="56">
        <v>12883279</v>
      </c>
      <c r="C53" s="59"/>
      <c r="D53" s="54" t="s">
        <v>40</v>
      </c>
      <c r="E53" s="56">
        <v>15893123</v>
      </c>
      <c r="F53" s="59"/>
      <c r="G53" s="54" t="s">
        <v>40</v>
      </c>
      <c r="H53" s="56">
        <v>18385626</v>
      </c>
      <c r="I53" s="62"/>
      <c r="J53" s="54" t="s">
        <v>40</v>
      </c>
      <c r="K53" s="56">
        <v>21035360</v>
      </c>
      <c r="L53" s="59"/>
    </row>
    <row r="54" spans="1:12" x14ac:dyDescent="0.25">
      <c r="A54" s="55" t="s">
        <v>18</v>
      </c>
      <c r="B54" s="56">
        <v>10876759</v>
      </c>
      <c r="C54" s="59"/>
      <c r="D54" s="55" t="s">
        <v>5</v>
      </c>
      <c r="E54" s="56">
        <v>10793647</v>
      </c>
      <c r="F54" s="59"/>
      <c r="G54" s="55" t="s">
        <v>5</v>
      </c>
      <c r="H54" s="56">
        <v>16807959</v>
      </c>
      <c r="I54" s="62"/>
      <c r="J54" s="55" t="s">
        <v>5</v>
      </c>
      <c r="K54" s="56">
        <v>16410017</v>
      </c>
      <c r="L54" s="59"/>
    </row>
    <row r="55" spans="1:12" x14ac:dyDescent="0.25">
      <c r="A55" s="54" t="s">
        <v>5</v>
      </c>
      <c r="B55" s="56">
        <v>10262373</v>
      </c>
      <c r="C55" s="59"/>
      <c r="D55" s="54" t="s">
        <v>18</v>
      </c>
      <c r="E55" s="56">
        <v>10687130</v>
      </c>
      <c r="F55" s="59"/>
      <c r="G55" s="54" t="s">
        <v>18</v>
      </c>
      <c r="H55" s="56">
        <v>14111293</v>
      </c>
      <c r="I55" s="62"/>
      <c r="J55" s="54" t="s">
        <v>18</v>
      </c>
      <c r="K55" s="56">
        <v>14979125</v>
      </c>
      <c r="L55" s="59"/>
    </row>
    <row r="56" spans="1:12" x14ac:dyDescent="0.25">
      <c r="A56" s="54" t="s">
        <v>58</v>
      </c>
      <c r="B56" s="56">
        <v>8925096</v>
      </c>
      <c r="C56" s="59"/>
      <c r="D56" s="54" t="s">
        <v>58</v>
      </c>
      <c r="E56" s="56">
        <v>7485353</v>
      </c>
      <c r="F56" s="59"/>
      <c r="G56" s="54" t="s">
        <v>58</v>
      </c>
      <c r="H56" s="56">
        <v>12436531</v>
      </c>
      <c r="I56" s="62"/>
      <c r="J56" s="54" t="s">
        <v>58</v>
      </c>
      <c r="K56" s="56">
        <v>14079919</v>
      </c>
      <c r="L56" s="59"/>
    </row>
    <row r="57" spans="1:12" x14ac:dyDescent="0.25">
      <c r="A57" s="54" t="s">
        <v>53</v>
      </c>
      <c r="B57" s="56">
        <v>2032159</v>
      </c>
      <c r="C57" s="59"/>
      <c r="D57" s="54" t="s">
        <v>53</v>
      </c>
      <c r="E57" s="56">
        <v>1760298</v>
      </c>
      <c r="F57" s="59"/>
      <c r="G57" s="54" t="s">
        <v>16</v>
      </c>
      <c r="H57" s="56">
        <v>1477979</v>
      </c>
      <c r="I57" s="62"/>
      <c r="J57" s="54" t="s">
        <v>16</v>
      </c>
      <c r="K57" s="56">
        <v>1508061</v>
      </c>
      <c r="L57" s="59"/>
    </row>
    <row r="58" spans="1:12" x14ac:dyDescent="0.25">
      <c r="A58" s="54" t="s">
        <v>16</v>
      </c>
      <c r="B58" s="56">
        <v>1599186</v>
      </c>
      <c r="C58" s="59"/>
      <c r="D58" s="54" t="s">
        <v>6</v>
      </c>
      <c r="E58" s="56">
        <v>0</v>
      </c>
      <c r="F58" s="59"/>
      <c r="G58" s="54" t="s">
        <v>6</v>
      </c>
      <c r="H58" s="56">
        <v>345595</v>
      </c>
      <c r="I58" s="62"/>
      <c r="J58" s="54" t="s">
        <v>53</v>
      </c>
      <c r="K58" s="56">
        <v>691507</v>
      </c>
      <c r="L58" s="59"/>
    </row>
    <row r="59" spans="1:12" x14ac:dyDescent="0.25">
      <c r="A59" s="54" t="s">
        <v>6</v>
      </c>
      <c r="B59" s="56">
        <v>361707</v>
      </c>
      <c r="C59" s="59"/>
      <c r="D59" s="54" t="s">
        <v>16</v>
      </c>
      <c r="E59" s="56">
        <v>0</v>
      </c>
      <c r="F59" s="59"/>
      <c r="G59" s="54" t="s">
        <v>53</v>
      </c>
      <c r="H59" s="56">
        <v>278823</v>
      </c>
      <c r="I59" s="62"/>
      <c r="J59" s="54" t="s">
        <v>6</v>
      </c>
      <c r="K59" s="56">
        <v>382271</v>
      </c>
      <c r="L59" s="59"/>
    </row>
    <row r="60" spans="1:12" x14ac:dyDescent="0.25">
      <c r="A60" s="54" t="s">
        <v>66</v>
      </c>
      <c r="B60" s="60">
        <f>SUM(B4:B59)</f>
        <v>24473614867</v>
      </c>
      <c r="C60" s="69"/>
      <c r="D60" s="54" t="s">
        <v>66</v>
      </c>
      <c r="E60" s="60">
        <v>22251657294</v>
      </c>
      <c r="F60" s="69"/>
      <c r="G60" s="54" t="s">
        <v>66</v>
      </c>
      <c r="H60" s="60">
        <v>26359992804</v>
      </c>
      <c r="I60" s="70"/>
      <c r="J60" s="54" t="s">
        <v>66</v>
      </c>
      <c r="K60" s="60">
        <v>28319914865</v>
      </c>
      <c r="L60" s="69"/>
    </row>
  </sheetData>
  <sortState ref="J3:K58">
    <sortCondition descending="1" ref="K3:K5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9"/>
  <sheetViews>
    <sheetView zoomScale="85" zoomScaleNormal="85" workbookViewId="0">
      <selection activeCell="O3" sqref="O3"/>
    </sheetView>
  </sheetViews>
  <sheetFormatPr defaultRowHeight="15" x14ac:dyDescent="0.25"/>
  <cols>
    <col min="1" max="1" width="17.85546875" bestFit="1" customWidth="1"/>
    <col min="2" max="2" width="16.5703125" bestFit="1" customWidth="1"/>
    <col min="3" max="3" width="17.85546875" bestFit="1" customWidth="1"/>
    <col min="4" max="4" width="19.140625" bestFit="1" customWidth="1"/>
    <col min="5" max="5" width="20.140625" bestFit="1" customWidth="1"/>
    <col min="6" max="6" width="14.85546875" bestFit="1" customWidth="1"/>
    <col min="7" max="7" width="18.7109375" customWidth="1"/>
    <col min="8" max="8" width="15" customWidth="1"/>
    <col min="9" max="9" width="13.42578125" customWidth="1"/>
    <col min="10" max="10" width="13" customWidth="1"/>
    <col min="11" max="11" width="12.42578125" customWidth="1"/>
    <col min="12" max="12" width="19.140625" customWidth="1"/>
    <col min="13" max="13" width="16.85546875" customWidth="1"/>
  </cols>
  <sheetData>
    <row r="2" spans="1:13" ht="47.25" x14ac:dyDescent="0.25">
      <c r="A2" s="20" t="s">
        <v>62</v>
      </c>
      <c r="B2" s="29" t="s">
        <v>64</v>
      </c>
      <c r="C2" s="29" t="s">
        <v>65</v>
      </c>
      <c r="D2" s="30" t="s">
        <v>73</v>
      </c>
      <c r="E2" s="39" t="s">
        <v>74</v>
      </c>
      <c r="F2" s="30" t="s">
        <v>67</v>
      </c>
      <c r="G2" s="30" t="s">
        <v>68</v>
      </c>
      <c r="H2" s="30" t="s">
        <v>75</v>
      </c>
      <c r="I2" s="30" t="s">
        <v>76</v>
      </c>
      <c r="J2" s="30" t="s">
        <v>77</v>
      </c>
      <c r="K2" s="39" t="s">
        <v>78</v>
      </c>
      <c r="L2" s="39" t="s">
        <v>79</v>
      </c>
      <c r="M2" s="39" t="s">
        <v>80</v>
      </c>
    </row>
    <row r="3" spans="1:13" x14ac:dyDescent="0.25">
      <c r="A3" s="22" t="s">
        <v>2</v>
      </c>
      <c r="B3" s="34">
        <f>'Raw Data'!Y3-'Raw Data'!U3</f>
        <v>96346402</v>
      </c>
      <c r="C3" s="34">
        <f>'Raw Data'!Y3-'Raw Data'!P3</f>
        <v>59941240</v>
      </c>
      <c r="D3" s="33">
        <f>('Raw Data'!Y3-'Raw Data'!U3)/'Raw Data'!U3</f>
        <v>0.37873646516911519</v>
      </c>
      <c r="E3" s="40">
        <f>('Raw Data'!Y3-'Raw Data'!P3)/'Raw Data'!P3</f>
        <v>0.20612942640890158</v>
      </c>
      <c r="F3" s="34">
        <f>AVERAGE('Raw Data'!U3:Y3)</f>
        <v>295676159.19999999</v>
      </c>
      <c r="G3" s="34">
        <f>AVERAGE('Raw Data'!P3:Y3)</f>
        <v>279105772.69999999</v>
      </c>
      <c r="H3" s="50">
        <f>'Raw Data'!M3-'Raw Data'!I3</f>
        <v>145</v>
      </c>
      <c r="I3" s="50">
        <f>'Raw Data'!M3-'Raw Data'!D3</f>
        <v>131</v>
      </c>
      <c r="J3" s="51">
        <f>('Raw Data'!M3-'Raw Data'!I3)/'Raw Data'!I3</f>
        <v>0.26173285198555957</v>
      </c>
      <c r="K3" s="40">
        <f>('Raw Data'!M3-'Raw Data'!D3)/'Raw Data'!D3</f>
        <v>0.23063380281690141</v>
      </c>
      <c r="L3" s="40">
        <f>'Raw Data'!Y3/'Raw Data'!$Y$59</f>
        <v>1.2384762937033639E-2</v>
      </c>
      <c r="M3" s="52">
        <f>VLOOKUP(A3,'Raw Data'!$A$1:$Y$59,25,FALSE)</f>
        <v>350735432</v>
      </c>
    </row>
    <row r="4" spans="1:13" x14ac:dyDescent="0.25">
      <c r="A4" s="22" t="s">
        <v>5</v>
      </c>
      <c r="B4" s="34">
        <f>'Raw Data'!Y4-'Raw Data'!U4</f>
        <v>5616370</v>
      </c>
      <c r="C4" s="34">
        <f>'Raw Data'!Y4-'Raw Data'!P4</f>
        <v>6147644</v>
      </c>
      <c r="D4" s="33">
        <f>('Raw Data'!Y4-'Raw Data'!U4)/'Raw Data'!U4</f>
        <v>0.52034034464903289</v>
      </c>
      <c r="E4" s="40">
        <f>('Raw Data'!Y4-'Raw Data'!P4)/'Raw Data'!P4</f>
        <v>0.59904702352954819</v>
      </c>
      <c r="F4" s="34">
        <f>AVERAGE('Raw Data'!U4:Y4)</f>
        <v>14427456.800000001</v>
      </c>
      <c r="G4" s="34">
        <f>AVERAGE('Raw Data'!P4:Y4)</f>
        <v>11926459.1</v>
      </c>
      <c r="H4" s="50">
        <f>'Raw Data'!M4-'Raw Data'!I4</f>
        <v>3</v>
      </c>
      <c r="I4" s="50">
        <f>'Raw Data'!M4-'Raw Data'!D4</f>
        <v>8</v>
      </c>
      <c r="J4" s="51">
        <f>('Raw Data'!M4-'Raw Data'!I4)/'Raw Data'!I4</f>
        <v>0.17647058823529413</v>
      </c>
      <c r="K4" s="40">
        <f>('Raw Data'!M4-'Raw Data'!D4)/'Raw Data'!D4</f>
        <v>0.66666666666666663</v>
      </c>
      <c r="L4" s="40">
        <f>'Raw Data'!Y4/'Raw Data'!$Y$59</f>
        <v>5.7945149475999321E-4</v>
      </c>
      <c r="M4" s="52">
        <f>VLOOKUP(A4,'Raw Data'!$A$1:$Y$59,25,FALSE)</f>
        <v>16410017</v>
      </c>
    </row>
    <row r="5" spans="1:13" x14ac:dyDescent="0.25">
      <c r="A5" s="22" t="s">
        <v>6</v>
      </c>
      <c r="B5" s="34">
        <f>'Raw Data'!Y5-'Raw Data'!U5</f>
        <v>382271</v>
      </c>
      <c r="C5" s="34">
        <f>'Raw Data'!Y5-'Raw Data'!P5</f>
        <v>20564</v>
      </c>
      <c r="D5" s="33" t="e">
        <f>('Raw Data'!Y5-'Raw Data'!U5)/'Raw Data'!U5</f>
        <v>#DIV/0!</v>
      </c>
      <c r="E5" s="40">
        <f>('Raw Data'!Y5-'Raw Data'!P5)/'Raw Data'!P5</f>
        <v>5.6852645926122526E-2</v>
      </c>
      <c r="F5" s="34">
        <f>AVERAGE('Raw Data'!U5:Y5)</f>
        <v>212328.6</v>
      </c>
      <c r="G5" s="34">
        <f>AVERAGE('Raw Data'!P5:Y5)</f>
        <v>142335</v>
      </c>
      <c r="H5" s="50">
        <f>'Raw Data'!M5-'Raw Data'!I5</f>
        <v>2</v>
      </c>
      <c r="I5" s="50">
        <f>'Raw Data'!M5-'Raw Data'!D5</f>
        <v>1</v>
      </c>
      <c r="J5" s="51" t="e">
        <f>('Raw Data'!M5-'Raw Data'!I5)/'Raw Data'!I5</f>
        <v>#DIV/0!</v>
      </c>
      <c r="K5" s="40">
        <f>('Raw Data'!M5-'Raw Data'!D5)/'Raw Data'!D5</f>
        <v>1</v>
      </c>
      <c r="L5" s="40">
        <f>'Raw Data'!Y5/'Raw Data'!$Y$59</f>
        <v>1.3498310352353526E-5</v>
      </c>
      <c r="M5" s="52">
        <f>VLOOKUP(A5,'Raw Data'!$A$1:$Y$59,25,FALSE)</f>
        <v>382271</v>
      </c>
    </row>
    <row r="6" spans="1:13" x14ac:dyDescent="0.25">
      <c r="A6" s="22" t="s">
        <v>7</v>
      </c>
      <c r="B6" s="34">
        <f>'Raw Data'!Y6-'Raw Data'!U6</f>
        <v>80290783</v>
      </c>
      <c r="C6" s="34">
        <f>'Raw Data'!Y6-'Raw Data'!P6</f>
        <v>77029717</v>
      </c>
      <c r="D6" s="33">
        <f>('Raw Data'!Y6-'Raw Data'!U6)/'Raw Data'!U6</f>
        <v>0.50831321409072017</v>
      </c>
      <c r="E6" s="40">
        <f>('Raw Data'!Y6-'Raw Data'!P6)/'Raw Data'!P6</f>
        <v>0.47780323514110995</v>
      </c>
      <c r="F6" s="34">
        <f>AVERAGE('Raw Data'!U6:Y6)</f>
        <v>179847607.80000001</v>
      </c>
      <c r="G6" s="34">
        <f>AVERAGE('Raw Data'!P6:Y6)</f>
        <v>176790835.59999999</v>
      </c>
      <c r="H6" s="50">
        <f>'Raw Data'!M6-'Raw Data'!I6</f>
        <v>97</v>
      </c>
      <c r="I6" s="50">
        <f>'Raw Data'!M6-'Raw Data'!D6</f>
        <v>64</v>
      </c>
      <c r="J6" s="51">
        <f>('Raw Data'!M6-'Raw Data'!I6)/'Raw Data'!I6</f>
        <v>0.24129353233830847</v>
      </c>
      <c r="K6" s="40">
        <f>('Raw Data'!M6-'Raw Data'!D6)/'Raw Data'!D6</f>
        <v>0.14712643678160919</v>
      </c>
      <c r="L6" s="40">
        <f>'Raw Data'!Y6/'Raw Data'!$Y$59</f>
        <v>8.4126706289800145E-3</v>
      </c>
      <c r="M6" s="52">
        <f>VLOOKUP(A6,'Raw Data'!$A$1:$Y$59,25,FALSE)</f>
        <v>238246116</v>
      </c>
    </row>
    <row r="7" spans="1:13" x14ac:dyDescent="0.25">
      <c r="A7" s="22" t="s">
        <v>8</v>
      </c>
      <c r="B7" s="34">
        <f>'Raw Data'!Y7-'Raw Data'!U7</f>
        <v>13846398</v>
      </c>
      <c r="C7" s="34">
        <f>'Raw Data'!Y7-'Raw Data'!P7</f>
        <v>-9023124</v>
      </c>
      <c r="D7" s="33">
        <f>('Raw Data'!Y7-'Raw Data'!U7)/'Raw Data'!U7</f>
        <v>0.31278939557411889</v>
      </c>
      <c r="E7" s="40">
        <f>('Raw Data'!Y7-'Raw Data'!P7)/'Raw Data'!P7</f>
        <v>-0.13439867532956976</v>
      </c>
      <c r="F7" s="34">
        <f>AVERAGE('Raw Data'!U7:Y7)</f>
        <v>59097083.200000003</v>
      </c>
      <c r="G7" s="34">
        <f>AVERAGE('Raw Data'!P7:Y7)</f>
        <v>60519787.899999999</v>
      </c>
      <c r="H7" s="50">
        <f>'Raw Data'!M7-'Raw Data'!I7</f>
        <v>7</v>
      </c>
      <c r="I7" s="50">
        <f>'Raw Data'!M7-'Raw Data'!D7</f>
        <v>-56</v>
      </c>
      <c r="J7" s="51">
        <f>('Raw Data'!M7-'Raw Data'!I7)/'Raw Data'!I7</f>
        <v>6.7961165048543687E-2</v>
      </c>
      <c r="K7" s="40">
        <f>('Raw Data'!M7-'Raw Data'!D7)/'Raw Data'!D7</f>
        <v>-0.33734939759036142</v>
      </c>
      <c r="L7" s="40">
        <f>'Raw Data'!Y7/'Raw Data'!$Y$59</f>
        <v>2.0520498482084685E-3</v>
      </c>
      <c r="M7" s="52">
        <f>VLOOKUP(A7,'Raw Data'!$A$1:$Y$59,25,FALSE)</f>
        <v>58113877</v>
      </c>
    </row>
    <row r="8" spans="1:13" x14ac:dyDescent="0.25">
      <c r="A8" s="22" t="s">
        <v>9</v>
      </c>
      <c r="B8" s="34">
        <f>'Raw Data'!Y8-'Raw Data'!U8</f>
        <v>832950260</v>
      </c>
      <c r="C8" s="34">
        <f>'Raw Data'!Y8-'Raw Data'!P8</f>
        <v>57974218</v>
      </c>
      <c r="D8" s="33">
        <f>('Raw Data'!Y8-'Raw Data'!U8)/'Raw Data'!U8</f>
        <v>0.24423139694677556</v>
      </c>
      <c r="E8" s="40">
        <f>('Raw Data'!Y8-'Raw Data'!P8)/'Raw Data'!P8</f>
        <v>1.3851296615851102E-2</v>
      </c>
      <c r="F8" s="34">
        <f>AVERAGE('Raw Data'!U8:Y8)</f>
        <v>3752097132.1999998</v>
      </c>
      <c r="G8" s="34">
        <f>AVERAGE('Raw Data'!P8:Y8)</f>
        <v>3684486900.9000001</v>
      </c>
      <c r="H8" s="50">
        <f>'Raw Data'!M8-'Raw Data'!I8</f>
        <v>731</v>
      </c>
      <c r="I8" s="50">
        <f>'Raw Data'!M8-'Raw Data'!D8</f>
        <v>1166</v>
      </c>
      <c r="J8" s="51">
        <f>('Raw Data'!M8-'Raw Data'!I8)/'Raw Data'!I8</f>
        <v>9.5793473987681829E-2</v>
      </c>
      <c r="K8" s="40">
        <f>('Raw Data'!M8-'Raw Data'!D8)/'Raw Data'!D8</f>
        <v>0.16203446359088383</v>
      </c>
      <c r="L8" s="40">
        <f>'Raw Data'!Y8/'Raw Data'!$Y$59</f>
        <v>0.14983966287428316</v>
      </c>
      <c r="M8" s="52">
        <f>VLOOKUP(A8,'Raw Data'!$A$1:$Y$59,25,FALSE)</f>
        <v>4243446496</v>
      </c>
    </row>
    <row r="9" spans="1:13" x14ac:dyDescent="0.25">
      <c r="A9" s="22" t="s">
        <v>10</v>
      </c>
      <c r="B9" s="34">
        <f>'Raw Data'!Y9-'Raw Data'!U9</f>
        <v>93481019</v>
      </c>
      <c r="C9" s="34">
        <f>'Raw Data'!Y9-'Raw Data'!P9</f>
        <v>83385360</v>
      </c>
      <c r="D9" s="33">
        <f>('Raw Data'!Y9-'Raw Data'!U9)/'Raw Data'!U9</f>
        <v>0.30063240333996127</v>
      </c>
      <c r="E9" s="40">
        <f>('Raw Data'!Y9-'Raw Data'!P9)/'Raw Data'!P9</f>
        <v>0.25973221940271574</v>
      </c>
      <c r="F9" s="34">
        <f>AVERAGE('Raw Data'!U9:Y9)</f>
        <v>350704574.39999998</v>
      </c>
      <c r="G9" s="34">
        <f>AVERAGE('Raw Data'!P9:Y9)</f>
        <v>337958566.60000002</v>
      </c>
      <c r="H9" s="50">
        <f>'Raw Data'!M9-'Raw Data'!I9</f>
        <v>151</v>
      </c>
      <c r="I9" s="50">
        <f>'Raw Data'!M9-'Raw Data'!D9</f>
        <v>194</v>
      </c>
      <c r="J9" s="51">
        <f>('Raw Data'!M9-'Raw Data'!I9)/'Raw Data'!I9</f>
        <v>0.1648471615720524</v>
      </c>
      <c r="K9" s="40">
        <f>('Raw Data'!M9-'Raw Data'!D9)/'Raw Data'!D9</f>
        <v>0.22222222222222221</v>
      </c>
      <c r="L9" s="40">
        <f>'Raw Data'!Y9/'Raw Data'!$Y$59</f>
        <v>1.4280725628163007E-2</v>
      </c>
      <c r="M9" s="52">
        <f>VLOOKUP(A9,'Raw Data'!$A$1:$Y$59,25,FALSE)</f>
        <v>404428934</v>
      </c>
    </row>
    <row r="10" spans="1:13" x14ac:dyDescent="0.25">
      <c r="A10" s="22" t="s">
        <v>11</v>
      </c>
      <c r="B10" s="34">
        <f>'Raw Data'!Y10-'Raw Data'!U10</f>
        <v>96477058</v>
      </c>
      <c r="C10" s="34">
        <f>'Raw Data'!Y10-'Raw Data'!P10</f>
        <v>94811725</v>
      </c>
      <c r="D10" s="33">
        <f>('Raw Data'!Y10-'Raw Data'!U10)/'Raw Data'!U10</f>
        <v>0.20773541476785798</v>
      </c>
      <c r="E10" s="40">
        <f>('Raw Data'!Y10-'Raw Data'!P10)/'Raw Data'!P10</f>
        <v>0.20342017564751905</v>
      </c>
      <c r="F10" s="34">
        <f>AVERAGE('Raw Data'!U10:Y10)</f>
        <v>504205291.60000002</v>
      </c>
      <c r="G10" s="34">
        <f>AVERAGE('Raw Data'!P10:Y10)</f>
        <v>487200095.39999998</v>
      </c>
      <c r="H10" s="50">
        <f>'Raw Data'!M10-'Raw Data'!I10</f>
        <v>123</v>
      </c>
      <c r="I10" s="50">
        <f>'Raw Data'!M10-'Raw Data'!D10</f>
        <v>122</v>
      </c>
      <c r="J10" s="51">
        <f>('Raw Data'!M10-'Raw Data'!I10)/'Raw Data'!I10</f>
        <v>0.11011638316920322</v>
      </c>
      <c r="K10" s="40">
        <f>('Raw Data'!M10-'Raw Data'!D10)/'Raw Data'!D10</f>
        <v>0.10912343470483005</v>
      </c>
      <c r="L10" s="40">
        <f>'Raw Data'!Y10/'Raw Data'!$Y$59</f>
        <v>1.9805844638791783E-2</v>
      </c>
      <c r="M10" s="52">
        <f>VLOOKUP(A10,'Raw Data'!$A$1:$Y$59,25,FALSE)</f>
        <v>560899834</v>
      </c>
    </row>
    <row r="11" spans="1:13" x14ac:dyDescent="0.25">
      <c r="A11" s="22" t="s">
        <v>12</v>
      </c>
      <c r="B11" s="34">
        <f>'Raw Data'!Y11-'Raw Data'!U11</f>
        <v>12782567</v>
      </c>
      <c r="C11" s="34">
        <f>'Raw Data'!Y11-'Raw Data'!P11</f>
        <v>21565256</v>
      </c>
      <c r="D11" s="33">
        <f>('Raw Data'!Y11-'Raw Data'!U11)/'Raw Data'!U11</f>
        <v>0.32979323149929007</v>
      </c>
      <c r="E11" s="40">
        <f>('Raw Data'!Y11-'Raw Data'!P11)/'Raw Data'!P11</f>
        <v>0.71940184906597959</v>
      </c>
      <c r="F11" s="34">
        <f>AVERAGE('Raw Data'!U11:Y11)</f>
        <v>43120063.399999999</v>
      </c>
      <c r="G11" s="34">
        <f>AVERAGE('Raw Data'!P11:Y11)</f>
        <v>37427741</v>
      </c>
      <c r="H11" s="50">
        <f>'Raw Data'!M11-'Raw Data'!I11</f>
        <v>44</v>
      </c>
      <c r="I11" s="50">
        <f>'Raw Data'!M11-'Raw Data'!D11</f>
        <v>50</v>
      </c>
      <c r="J11" s="51">
        <f>('Raw Data'!M11-'Raw Data'!I11)/'Raw Data'!I11</f>
        <v>0.65671641791044777</v>
      </c>
      <c r="K11" s="40">
        <f>('Raw Data'!M11-'Raw Data'!D11)/'Raw Data'!D11</f>
        <v>0.81967213114754101</v>
      </c>
      <c r="L11" s="40">
        <f>'Raw Data'!Y11/'Raw Data'!$Y$59</f>
        <v>1.819987957085972E-3</v>
      </c>
      <c r="M11" s="52">
        <f>VLOOKUP(A11,'Raw Data'!$A$1:$Y$59,25,FALSE)</f>
        <v>51541904</v>
      </c>
    </row>
    <row r="12" spans="1:13" x14ac:dyDescent="0.25">
      <c r="A12" s="22" t="s">
        <v>13</v>
      </c>
      <c r="B12" s="34">
        <f>'Raw Data'!Y12-'Raw Data'!U12</f>
        <v>40181308</v>
      </c>
      <c r="C12" s="34">
        <f>'Raw Data'!Y12-'Raw Data'!P12</f>
        <v>14635492</v>
      </c>
      <c r="D12" s="33">
        <f>('Raw Data'!Y12-'Raw Data'!U12)/'Raw Data'!U12</f>
        <v>0.21209082852464176</v>
      </c>
      <c r="E12" s="40">
        <f>('Raw Data'!Y12-'Raw Data'!P12)/'Raw Data'!P12</f>
        <v>6.8072334752218217E-2</v>
      </c>
      <c r="F12" s="34">
        <f>AVERAGE('Raw Data'!U12:Y12)</f>
        <v>210785711.59999999</v>
      </c>
      <c r="G12" s="34">
        <f>AVERAGE('Raw Data'!P12:Y12)</f>
        <v>205023312.5</v>
      </c>
      <c r="H12" s="50">
        <f>'Raw Data'!M12-'Raw Data'!I12</f>
        <v>32</v>
      </c>
      <c r="I12" s="50">
        <f>'Raw Data'!M12-'Raw Data'!D12</f>
        <v>8</v>
      </c>
      <c r="J12" s="51">
        <f>('Raw Data'!M12-'Raw Data'!I12)/'Raw Data'!I12</f>
        <v>9.03954802259887E-2</v>
      </c>
      <c r="K12" s="40">
        <f>('Raw Data'!M12-'Raw Data'!D12)/'Raw Data'!D12</f>
        <v>2.1164021164021163E-2</v>
      </c>
      <c r="L12" s="40">
        <f>'Raw Data'!Y12/'Raw Data'!$Y$59</f>
        <v>8.1085911484783703E-3</v>
      </c>
      <c r="M12" s="52">
        <f>VLOOKUP(A12,'Raw Data'!$A$1:$Y$59,25,FALSE)</f>
        <v>229634611</v>
      </c>
    </row>
    <row r="13" spans="1:13" x14ac:dyDescent="0.25">
      <c r="A13" s="22" t="s">
        <v>14</v>
      </c>
      <c r="B13" s="34">
        <f>'Raw Data'!Y13-'Raw Data'!U13</f>
        <v>134718571</v>
      </c>
      <c r="C13" s="34">
        <f>'Raw Data'!Y13-'Raw Data'!P13</f>
        <v>183328260</v>
      </c>
      <c r="D13" s="33">
        <f>('Raw Data'!Y13-'Raw Data'!U13)/'Raw Data'!U13</f>
        <v>0.28482882997974307</v>
      </c>
      <c r="E13" s="40">
        <f>('Raw Data'!Y13-'Raw Data'!P13)/'Raw Data'!P13</f>
        <v>0.43199984752968179</v>
      </c>
      <c r="F13" s="34">
        <f>AVERAGE('Raw Data'!U13:Y13)</f>
        <v>556829568</v>
      </c>
      <c r="G13" s="34">
        <f>AVERAGE('Raw Data'!P13:Y13)</f>
        <v>510334246.39999998</v>
      </c>
      <c r="H13" s="50">
        <f>'Raw Data'!M13-'Raw Data'!I13</f>
        <v>241</v>
      </c>
      <c r="I13" s="50">
        <f>'Raw Data'!M13-'Raw Data'!D13</f>
        <v>353</v>
      </c>
      <c r="J13" s="51">
        <f>('Raw Data'!M13-'Raw Data'!I13)/'Raw Data'!I13</f>
        <v>0.21889191643960038</v>
      </c>
      <c r="K13" s="40">
        <f>('Raw Data'!M13-'Raw Data'!D13)/'Raw Data'!D13</f>
        <v>0.35692618806875631</v>
      </c>
      <c r="L13" s="40">
        <f>'Raw Data'!Y13/'Raw Data'!$Y$59</f>
        <v>2.145837601902692E-2</v>
      </c>
      <c r="M13" s="52">
        <f>VLOOKUP(A13,'Raw Data'!$A$1:$Y$59,25,FALSE)</f>
        <v>607699382</v>
      </c>
    </row>
    <row r="14" spans="1:13" x14ac:dyDescent="0.25">
      <c r="A14" s="22" t="s">
        <v>15</v>
      </c>
      <c r="B14" s="34">
        <f>'Raw Data'!Y14-'Raw Data'!U14</f>
        <v>116136112</v>
      </c>
      <c r="C14" s="34">
        <f>'Raw Data'!Y14-'Raw Data'!P14</f>
        <v>156775857</v>
      </c>
      <c r="D14" s="33">
        <f>('Raw Data'!Y14-'Raw Data'!U14)/'Raw Data'!U14</f>
        <v>0.24893725377263276</v>
      </c>
      <c r="E14" s="40">
        <f>('Raw Data'!Y14-'Raw Data'!P14)/'Raw Data'!P14</f>
        <v>0.36811530724264169</v>
      </c>
      <c r="F14" s="34">
        <f>AVERAGE('Raw Data'!U14:Y14)</f>
        <v>522856969.39999998</v>
      </c>
      <c r="G14" s="34">
        <f>AVERAGE('Raw Data'!P14:Y14)</f>
        <v>487492529.89999998</v>
      </c>
      <c r="H14" s="50">
        <f>'Raw Data'!M14-'Raw Data'!I14</f>
        <v>137</v>
      </c>
      <c r="I14" s="50">
        <f>'Raw Data'!M14-'Raw Data'!D14</f>
        <v>255</v>
      </c>
      <c r="J14" s="51">
        <f>('Raw Data'!M14-'Raw Data'!I14)/'Raw Data'!I14</f>
        <v>0.11944202266782912</v>
      </c>
      <c r="K14" s="40">
        <f>('Raw Data'!M14-'Raw Data'!D14)/'Raw Data'!D14</f>
        <v>0.24781341107871721</v>
      </c>
      <c r="L14" s="40">
        <f>'Raw Data'!Y14/'Raw Data'!$Y$59</f>
        <v>2.0574347231534305E-2</v>
      </c>
      <c r="M14" s="52">
        <f>VLOOKUP(A14,'Raw Data'!$A$1:$Y$59,25,FALSE)</f>
        <v>582663762</v>
      </c>
    </row>
    <row r="15" spans="1:13" x14ac:dyDescent="0.25">
      <c r="A15" s="22" t="s">
        <v>16</v>
      </c>
      <c r="B15" s="34">
        <f>'Raw Data'!Y15-'Raw Data'!U15</f>
        <v>1508061</v>
      </c>
      <c r="C15" s="34">
        <f>'Raw Data'!Y15-'Raw Data'!P15</f>
        <v>-91125</v>
      </c>
      <c r="D15" s="33" t="e">
        <f>('Raw Data'!Y15-'Raw Data'!U15)/'Raw Data'!U15</f>
        <v>#DIV/0!</v>
      </c>
      <c r="E15" s="40">
        <f>('Raw Data'!Y15-'Raw Data'!P15)/'Raw Data'!P15</f>
        <v>-5.6982114650828607E-2</v>
      </c>
      <c r="F15" s="34">
        <f>AVERAGE('Raw Data'!U15:Y15)</f>
        <v>939701.4</v>
      </c>
      <c r="G15" s="34">
        <f>AVERAGE('Raw Data'!P15:Y15)</f>
        <v>1206086.8</v>
      </c>
      <c r="H15" s="50">
        <f>'Raw Data'!M15-'Raw Data'!I15</f>
        <v>2</v>
      </c>
      <c r="I15" s="50">
        <f>'Raw Data'!M15-'Raw Data'!D15</f>
        <v>-1</v>
      </c>
      <c r="J15" s="51" t="e">
        <f>('Raw Data'!M15-'Raw Data'!I15)/'Raw Data'!I15</f>
        <v>#DIV/0!</v>
      </c>
      <c r="K15" s="40">
        <f>('Raw Data'!M15-'Raw Data'!D15)/'Raw Data'!D15</f>
        <v>-0.33333333333333331</v>
      </c>
      <c r="L15" s="40">
        <f>'Raw Data'!Y15/'Raw Data'!$Y$59</f>
        <v>5.3250901607186025E-5</v>
      </c>
      <c r="M15" s="52">
        <f>VLOOKUP(A15,'Raw Data'!$A$1:$Y$59,25,FALSE)</f>
        <v>1508061</v>
      </c>
    </row>
    <row r="16" spans="1:13" x14ac:dyDescent="0.25">
      <c r="A16" s="22" t="s">
        <v>17</v>
      </c>
      <c r="B16" s="34">
        <f>'Raw Data'!Y16-'Raw Data'!U16</f>
        <v>17573978</v>
      </c>
      <c r="C16" s="34">
        <f>'Raw Data'!Y16-'Raw Data'!P16</f>
        <v>7595802</v>
      </c>
      <c r="D16" s="33">
        <f>('Raw Data'!Y16-'Raw Data'!U16)/'Raw Data'!U16</f>
        <v>0.3706404167830763</v>
      </c>
      <c r="E16" s="40">
        <f>('Raw Data'!Y16-'Raw Data'!P16)/'Raw Data'!P16</f>
        <v>0.13234638963803208</v>
      </c>
      <c r="F16" s="34">
        <f>AVERAGE('Raw Data'!U16:Y16)</f>
        <v>52945794.200000003</v>
      </c>
      <c r="G16" s="34">
        <f>AVERAGE('Raw Data'!P16:Y16)</f>
        <v>54810606.5</v>
      </c>
      <c r="H16" s="50">
        <f>'Raw Data'!M16-'Raw Data'!I16</f>
        <v>-4</v>
      </c>
      <c r="I16" s="50">
        <f>'Raw Data'!M16-'Raw Data'!D16</f>
        <v>-9</v>
      </c>
      <c r="J16" s="51">
        <f>('Raw Data'!M16-'Raw Data'!I16)/'Raw Data'!I16</f>
        <v>-4.6511627906976744E-2</v>
      </c>
      <c r="K16" s="40">
        <f>('Raw Data'!M16-'Raw Data'!D16)/'Raw Data'!D16</f>
        <v>-9.8901098901098897E-2</v>
      </c>
      <c r="L16" s="40">
        <f>'Raw Data'!Y16/'Raw Data'!$Y$59</f>
        <v>2.2948214113566686E-3</v>
      </c>
      <c r="M16" s="52">
        <f>VLOOKUP(A16,'Raw Data'!$A$1:$Y$59,25,FALSE)</f>
        <v>64989147</v>
      </c>
    </row>
    <row r="17" spans="1:13" x14ac:dyDescent="0.25">
      <c r="A17" s="24" t="s">
        <v>18</v>
      </c>
      <c r="B17" s="34">
        <f>'Raw Data'!Y17-'Raw Data'!U17</f>
        <v>4291995</v>
      </c>
      <c r="C17" s="34">
        <f>'Raw Data'!Y17-'Raw Data'!P17</f>
        <v>4102366</v>
      </c>
      <c r="D17" s="33">
        <f>('Raw Data'!Y17-'Raw Data'!U17)/'Raw Data'!U17</f>
        <v>0.40160407892483763</v>
      </c>
      <c r="E17" s="40">
        <f>('Raw Data'!Y17-'Raw Data'!P17)/'Raw Data'!P17</f>
        <v>0.37716805162273065</v>
      </c>
      <c r="F17" s="34">
        <f>AVERAGE('Raw Data'!U17:Y17)</f>
        <v>12887373.6</v>
      </c>
      <c r="G17" s="34">
        <f>AVERAGE('Raw Data'!P17:Y17)</f>
        <v>11004171.9</v>
      </c>
      <c r="H17" s="50">
        <f>'Raw Data'!M17-'Raw Data'!I17</f>
        <v>7</v>
      </c>
      <c r="I17" s="50">
        <f>'Raw Data'!M17-'Raw Data'!D17</f>
        <v>5</v>
      </c>
      <c r="J17" s="51">
        <f>('Raw Data'!M17-'Raw Data'!I17)/'Raw Data'!I17</f>
        <v>0.41176470588235292</v>
      </c>
      <c r="K17" s="40">
        <f>('Raw Data'!M17-'Raw Data'!D17)/'Raw Data'!D17</f>
        <v>0.26315789473684209</v>
      </c>
      <c r="L17" s="40">
        <f>'Raw Data'!Y17/'Raw Data'!$Y$59</f>
        <v>5.2892549541214877E-4</v>
      </c>
      <c r="M17" s="52">
        <f>VLOOKUP(A17,'Raw Data'!$A$1:$Y$59,25,FALSE)</f>
        <v>14979125</v>
      </c>
    </row>
    <row r="18" spans="1:13" x14ac:dyDescent="0.25">
      <c r="A18" s="22" t="s">
        <v>19</v>
      </c>
      <c r="B18" s="34">
        <f>'Raw Data'!Y18-'Raw Data'!U18</f>
        <v>185178658</v>
      </c>
      <c r="C18" s="34">
        <f>'Raw Data'!Y18-'Raw Data'!P18</f>
        <v>119510294</v>
      </c>
      <c r="D18" s="33">
        <f>('Raw Data'!Y18-'Raw Data'!U18)/'Raw Data'!U18</f>
        <v>0.26074259607105793</v>
      </c>
      <c r="E18" s="40">
        <f>('Raw Data'!Y18-'Raw Data'!P18)/'Raw Data'!P18</f>
        <v>0.15403479894164654</v>
      </c>
      <c r="F18" s="34">
        <f>AVERAGE('Raw Data'!U18:Y18)</f>
        <v>793004733.39999998</v>
      </c>
      <c r="G18" s="34">
        <f>AVERAGE('Raw Data'!P18:Y18)</f>
        <v>783543471.10000002</v>
      </c>
      <c r="H18" s="50">
        <f>'Raw Data'!M18-'Raw Data'!I18</f>
        <v>233</v>
      </c>
      <c r="I18" s="50">
        <f>'Raw Data'!M18-'Raw Data'!D18</f>
        <v>106</v>
      </c>
      <c r="J18" s="51">
        <f>('Raw Data'!M18-'Raw Data'!I18)/'Raw Data'!I18</f>
        <v>0.12479914301017675</v>
      </c>
      <c r="K18" s="40">
        <f>('Raw Data'!M18-'Raw Data'!D18)/'Raw Data'!D18</f>
        <v>5.3159478435305919E-2</v>
      </c>
      <c r="L18" s="40">
        <f>'Raw Data'!Y18/'Raw Data'!$Y$59</f>
        <v>3.1616473717107692E-2</v>
      </c>
      <c r="M18" s="52">
        <f>VLOOKUP(A18,'Raw Data'!$A$1:$Y$59,25,FALSE)</f>
        <v>895375844</v>
      </c>
    </row>
    <row r="19" spans="1:13" x14ac:dyDescent="0.25">
      <c r="A19" s="22" t="s">
        <v>20</v>
      </c>
      <c r="B19" s="34">
        <f>'Raw Data'!Y19-'Raw Data'!U19</f>
        <v>68717251</v>
      </c>
      <c r="C19" s="34">
        <f>'Raw Data'!Y19-'Raw Data'!P19</f>
        <v>43848923</v>
      </c>
      <c r="D19" s="33">
        <f>('Raw Data'!Y19-'Raw Data'!U19)/'Raw Data'!U19</f>
        <v>0.33026764577510631</v>
      </c>
      <c r="E19" s="40">
        <f>('Raw Data'!Y19-'Raw Data'!P19)/'Raw Data'!P19</f>
        <v>0.18824639139439828</v>
      </c>
      <c r="F19" s="34">
        <f>AVERAGE('Raw Data'!U19:Y19)</f>
        <v>237012333.59999999</v>
      </c>
      <c r="G19" s="34">
        <f>AVERAGE('Raw Data'!P19:Y19)</f>
        <v>223556083.69999999</v>
      </c>
      <c r="H19" s="50">
        <f>'Raw Data'!M19-'Raw Data'!I19</f>
        <v>93</v>
      </c>
      <c r="I19" s="50">
        <f>'Raw Data'!M19-'Raw Data'!D19</f>
        <v>53</v>
      </c>
      <c r="J19" s="51">
        <f>('Raw Data'!M19-'Raw Data'!I19)/'Raw Data'!I19</f>
        <v>0.15843270868824533</v>
      </c>
      <c r="K19" s="40">
        <f>('Raw Data'!M19-'Raw Data'!D19)/'Raw Data'!D19</f>
        <v>8.4529505582137163E-2</v>
      </c>
      <c r="L19" s="40">
        <f>'Raw Data'!Y19/'Raw Data'!$Y$59</f>
        <v>9.7734260614628435E-3</v>
      </c>
      <c r="M19" s="52">
        <f>VLOOKUP(A19,'Raw Data'!$A$1:$Y$59,25,FALSE)</f>
        <v>276782594</v>
      </c>
    </row>
    <row r="20" spans="1:13" x14ac:dyDescent="0.25">
      <c r="A20" s="22" t="s">
        <v>21</v>
      </c>
      <c r="B20" s="34">
        <f>'Raw Data'!Y20-'Raw Data'!U20</f>
        <v>27262097</v>
      </c>
      <c r="C20" s="34">
        <f>'Raw Data'!Y20-'Raw Data'!P20</f>
        <v>-9939020</v>
      </c>
      <c r="D20" s="33">
        <f>('Raw Data'!Y20-'Raw Data'!U20)/'Raw Data'!U20</f>
        <v>0.16562162055896107</v>
      </c>
      <c r="E20" s="40">
        <f>('Raw Data'!Y20-'Raw Data'!P20)/'Raw Data'!P20</f>
        <v>-4.9250414071316952E-2</v>
      </c>
      <c r="F20" s="34">
        <f>AVERAGE('Raw Data'!U20:Y20)</f>
        <v>172773770.80000001</v>
      </c>
      <c r="G20" s="34">
        <f>AVERAGE('Raw Data'!P20:Y20)</f>
        <v>183146693.30000001</v>
      </c>
      <c r="H20" s="50">
        <f>'Raw Data'!M20-'Raw Data'!I20</f>
        <v>69</v>
      </c>
      <c r="I20" s="50">
        <f>'Raw Data'!M20-'Raw Data'!D20</f>
        <v>6</v>
      </c>
      <c r="J20" s="51">
        <f>('Raw Data'!M20-'Raw Data'!I20)/'Raw Data'!I20</f>
        <v>0.17037037037037037</v>
      </c>
      <c r="K20" s="40">
        <f>('Raw Data'!M20-'Raw Data'!D20)/'Raw Data'!D20</f>
        <v>1.282051282051282E-2</v>
      </c>
      <c r="L20" s="40">
        <f>'Raw Data'!Y20/'Raw Data'!$Y$59</f>
        <v>6.7749778526744169E-3</v>
      </c>
      <c r="M20" s="52">
        <f>VLOOKUP(A20,'Raw Data'!$A$1:$Y$59,25,FALSE)</f>
        <v>191866796</v>
      </c>
    </row>
    <row r="21" spans="1:13" x14ac:dyDescent="0.25">
      <c r="A21" s="22" t="s">
        <v>22</v>
      </c>
      <c r="B21" s="34">
        <f>'Raw Data'!Y21-'Raw Data'!U21</f>
        <v>13517528</v>
      </c>
      <c r="C21" s="34">
        <f>'Raw Data'!Y21-'Raw Data'!P21</f>
        <v>2386055</v>
      </c>
      <c r="D21" s="33">
        <f>('Raw Data'!Y21-'Raw Data'!U21)/'Raw Data'!U21</f>
        <v>0.13369240131844815</v>
      </c>
      <c r="E21" s="40">
        <f>('Raw Data'!Y21-'Raw Data'!P21)/'Raw Data'!P21</f>
        <v>2.1258386389351201E-2</v>
      </c>
      <c r="F21" s="34">
        <f>AVERAGE('Raw Data'!U21:Y21)</f>
        <v>98679736.599999994</v>
      </c>
      <c r="G21" s="34">
        <f>AVERAGE('Raw Data'!P21:Y21)</f>
        <v>100772513.40000001</v>
      </c>
      <c r="H21" s="50">
        <f>'Raw Data'!M21-'Raw Data'!I21</f>
        <v>24</v>
      </c>
      <c r="I21" s="50">
        <f>'Raw Data'!M21-'Raw Data'!D21</f>
        <v>5</v>
      </c>
      <c r="J21" s="51">
        <f>('Raw Data'!M21-'Raw Data'!I21)/'Raw Data'!I21</f>
        <v>0.10126582278481013</v>
      </c>
      <c r="K21" s="40">
        <f>('Raw Data'!M21-'Raw Data'!D21)/'Raw Data'!D21</f>
        <v>1.953125E-2</v>
      </c>
      <c r="L21" s="40">
        <f>'Raw Data'!Y21/'Raw Data'!$Y$59</f>
        <v>4.0475651338085332E-3</v>
      </c>
      <c r="M21" s="52">
        <f>VLOOKUP(A21,'Raw Data'!$A$1:$Y$59,25,FALSE)</f>
        <v>114626700</v>
      </c>
    </row>
    <row r="22" spans="1:13" x14ac:dyDescent="0.25">
      <c r="A22" s="22" t="s">
        <v>23</v>
      </c>
      <c r="B22" s="34">
        <f>'Raw Data'!Y22-'Raw Data'!U22</f>
        <v>56652761</v>
      </c>
      <c r="C22" s="34">
        <f>'Raw Data'!Y22-'Raw Data'!P22</f>
        <v>49997540</v>
      </c>
      <c r="D22" s="33">
        <f>('Raw Data'!Y22-'Raw Data'!U22)/'Raw Data'!U22</f>
        <v>0.37526765414458985</v>
      </c>
      <c r="E22" s="40">
        <f>('Raw Data'!Y22-'Raw Data'!P22)/'Raw Data'!P22</f>
        <v>0.31720000328127829</v>
      </c>
      <c r="F22" s="34">
        <f>AVERAGE('Raw Data'!U22:Y22)</f>
        <v>174180261.40000001</v>
      </c>
      <c r="G22" s="34">
        <f>AVERAGE('Raw Data'!P22:Y22)</f>
        <v>162811734.5</v>
      </c>
      <c r="H22" s="50">
        <f>'Raw Data'!M22-'Raw Data'!I22</f>
        <v>102</v>
      </c>
      <c r="I22" s="50">
        <f>'Raw Data'!M22-'Raw Data'!D22</f>
        <v>50</v>
      </c>
      <c r="J22" s="51">
        <f>('Raw Data'!M22-'Raw Data'!I22)/'Raw Data'!I22</f>
        <v>0.26771653543307089</v>
      </c>
      <c r="K22" s="40">
        <f>('Raw Data'!M22-'Raw Data'!D22)/'Raw Data'!D22</f>
        <v>0.11547344110854503</v>
      </c>
      <c r="L22" s="40">
        <f>'Raw Data'!Y22/'Raw Data'!$Y$59</f>
        <v>7.3312027945603786E-3</v>
      </c>
      <c r="M22" s="52">
        <f>VLOOKUP(A22,'Raw Data'!$A$1:$Y$59,25,FALSE)</f>
        <v>207619039</v>
      </c>
    </row>
    <row r="23" spans="1:13" x14ac:dyDescent="0.25">
      <c r="A23" s="22" t="s">
        <v>24</v>
      </c>
      <c r="B23" s="34">
        <f>'Raw Data'!Y23-'Raw Data'!U23</f>
        <v>22998249</v>
      </c>
      <c r="C23" s="34">
        <f>'Raw Data'!Y23-'Raw Data'!P23</f>
        <v>18990667</v>
      </c>
      <c r="D23" s="33">
        <f>('Raw Data'!Y23-'Raw Data'!U23)/'Raw Data'!U23</f>
        <v>0.17694462503360184</v>
      </c>
      <c r="E23" s="40">
        <f>('Raw Data'!Y23-'Raw Data'!P23)/'Raw Data'!P23</f>
        <v>0.14174058867896702</v>
      </c>
      <c r="F23" s="34">
        <f>AVERAGE('Raw Data'!U23:Y23)</f>
        <v>139192387.80000001</v>
      </c>
      <c r="G23" s="34">
        <f>AVERAGE('Raw Data'!P23:Y23)</f>
        <v>143786322.59999999</v>
      </c>
      <c r="H23" s="50">
        <f>'Raw Data'!M23-'Raw Data'!I23</f>
        <v>42</v>
      </c>
      <c r="I23" s="50">
        <f>'Raw Data'!M23-'Raw Data'!D23</f>
        <v>11</v>
      </c>
      <c r="J23" s="51">
        <f>('Raw Data'!M23-'Raw Data'!I23)/'Raw Data'!I23</f>
        <v>0.15555555555555556</v>
      </c>
      <c r="K23" s="40">
        <f>('Raw Data'!M23-'Raw Data'!D23)/'Raw Data'!D23</f>
        <v>3.6544850498338874E-2</v>
      </c>
      <c r="L23" s="40">
        <f>'Raw Data'!Y23/'Raw Data'!$Y$59</f>
        <v>5.4015883426632612E-3</v>
      </c>
      <c r="M23" s="52">
        <f>VLOOKUP(A23,'Raw Data'!$A$1:$Y$59,25,FALSE)</f>
        <v>152972522</v>
      </c>
    </row>
    <row r="24" spans="1:13" x14ac:dyDescent="0.25">
      <c r="A24" s="22" t="s">
        <v>25</v>
      </c>
      <c r="B24" s="34">
        <f>'Raw Data'!Y24-'Raw Data'!U24</f>
        <v>27994283</v>
      </c>
      <c r="C24" s="34">
        <f>'Raw Data'!Y24-'Raw Data'!P24</f>
        <v>31194084</v>
      </c>
      <c r="D24" s="33">
        <f>('Raw Data'!Y24-'Raw Data'!U24)/'Raw Data'!U24</f>
        <v>0.39068792995700813</v>
      </c>
      <c r="E24" s="40">
        <f>('Raw Data'!Y24-'Raw Data'!P24)/'Raw Data'!P24</f>
        <v>0.45569396800947554</v>
      </c>
      <c r="F24" s="34">
        <f>AVERAGE('Raw Data'!U24:Y24)</f>
        <v>84081444</v>
      </c>
      <c r="G24" s="34">
        <f>AVERAGE('Raw Data'!P24:Y24)</f>
        <v>78404876</v>
      </c>
      <c r="H24" s="50">
        <f>'Raw Data'!M24-'Raw Data'!I24</f>
        <v>49</v>
      </c>
      <c r="I24" s="50">
        <f>'Raw Data'!M24-'Raw Data'!D24</f>
        <v>29</v>
      </c>
      <c r="J24" s="51">
        <f>('Raw Data'!M24-'Raw Data'!I24)/'Raw Data'!I24</f>
        <v>0.44144144144144143</v>
      </c>
      <c r="K24" s="40">
        <f>('Raw Data'!M24-'Raw Data'!D24)/'Raw Data'!D24</f>
        <v>0.22137404580152673</v>
      </c>
      <c r="L24" s="40">
        <f>'Raw Data'!Y24/'Raw Data'!$Y$59</f>
        <v>3.5186583178310697E-3</v>
      </c>
      <c r="M24" s="52">
        <f>VLOOKUP(A24,'Raw Data'!$A$1:$Y$59,25,FALSE)</f>
        <v>99648104</v>
      </c>
    </row>
    <row r="25" spans="1:13" x14ac:dyDescent="0.25">
      <c r="A25" s="22" t="s">
        <v>26</v>
      </c>
      <c r="B25" s="34">
        <f>'Raw Data'!Y25-'Raw Data'!U25</f>
        <v>520708709</v>
      </c>
      <c r="C25" s="34">
        <f>'Raw Data'!Y25-'Raw Data'!P25</f>
        <v>-1428401</v>
      </c>
      <c r="D25" s="33">
        <f>('Raw Data'!Y25-'Raw Data'!U25)/'Raw Data'!U25</f>
        <v>0.51507810080619487</v>
      </c>
      <c r="E25" s="40">
        <f>('Raw Data'!Y25-'Raw Data'!P25)/'Raw Data'!P25</f>
        <v>-9.317266904531723E-4</v>
      </c>
      <c r="F25" s="34">
        <f>AVERAGE('Raw Data'!U25:Y25)</f>
        <v>1382583698.4000001</v>
      </c>
      <c r="G25" s="34">
        <f>AVERAGE('Raw Data'!P25:Y25)</f>
        <v>1515540531</v>
      </c>
      <c r="H25" s="50">
        <f>'Raw Data'!M25-'Raw Data'!I25</f>
        <v>427</v>
      </c>
      <c r="I25" s="50">
        <f>'Raw Data'!M25-'Raw Data'!D25</f>
        <v>282</v>
      </c>
      <c r="J25" s="51">
        <f>('Raw Data'!M25-'Raw Data'!I25)/'Raw Data'!I25</f>
        <v>0.20518981259010091</v>
      </c>
      <c r="K25" s="40">
        <f>('Raw Data'!M25-'Raw Data'!D25)/'Raw Data'!D25</f>
        <v>0.12668463611859837</v>
      </c>
      <c r="L25" s="40">
        <f>'Raw Data'!Y25/'Raw Data'!$Y$59</f>
        <v>5.4083505487261291E-2</v>
      </c>
      <c r="M25" s="52">
        <f>VLOOKUP(A25,'Raw Data'!$A$1:$Y$59,25,FALSE)</f>
        <v>1531640271</v>
      </c>
    </row>
    <row r="26" spans="1:13" x14ac:dyDescent="0.25">
      <c r="A26" s="22" t="s">
        <v>27</v>
      </c>
      <c r="B26" s="34">
        <f>'Raw Data'!Y26-'Raw Data'!U26</f>
        <v>522399519</v>
      </c>
      <c r="C26" s="34">
        <f>'Raw Data'!Y26-'Raw Data'!P26</f>
        <v>429372094</v>
      </c>
      <c r="D26" s="33">
        <f>('Raw Data'!Y26-'Raw Data'!U26)/'Raw Data'!U26</f>
        <v>0.22091103924176184</v>
      </c>
      <c r="E26" s="40">
        <f>('Raw Data'!Y26-'Raw Data'!P26)/'Raw Data'!P26</f>
        <v>0.17469929528469946</v>
      </c>
      <c r="F26" s="34">
        <f>AVERAGE('Raw Data'!U26:Y26)</f>
        <v>2593146328.8000002</v>
      </c>
      <c r="G26" s="34">
        <f>AVERAGE('Raw Data'!P26:Y26)</f>
        <v>2542041132.9000001</v>
      </c>
      <c r="H26" s="50">
        <f>'Raw Data'!M26-'Raw Data'!I26</f>
        <v>470</v>
      </c>
      <c r="I26" s="50">
        <f>'Raw Data'!M26-'Raw Data'!D26</f>
        <v>431</v>
      </c>
      <c r="J26" s="51">
        <f>('Raw Data'!M26-'Raw Data'!I26)/'Raw Data'!I26</f>
        <v>9.5977128854400656E-2</v>
      </c>
      <c r="K26" s="40">
        <f>('Raw Data'!M26-'Raw Data'!D26)/'Raw Data'!D26</f>
        <v>8.7317666126418156E-2</v>
      </c>
      <c r="L26" s="40">
        <f>'Raw Data'!Y26/'Raw Data'!$Y$59</f>
        <v>0.10194769870470795</v>
      </c>
      <c r="M26" s="52">
        <f>VLOOKUP(A26,'Raw Data'!$A$1:$Y$59,25,FALSE)</f>
        <v>2887150148</v>
      </c>
    </row>
    <row r="27" spans="1:13" x14ac:dyDescent="0.25">
      <c r="A27" s="22" t="s">
        <v>28</v>
      </c>
      <c r="B27" s="34">
        <f>'Raw Data'!Y27-'Raw Data'!U27</f>
        <v>195606128</v>
      </c>
      <c r="C27" s="34">
        <f>'Raw Data'!Y27-'Raw Data'!P27</f>
        <v>148738319</v>
      </c>
      <c r="D27" s="33">
        <f>('Raw Data'!Y27-'Raw Data'!U27)/'Raw Data'!U27</f>
        <v>0.34277098376601089</v>
      </c>
      <c r="E27" s="40">
        <f>('Raw Data'!Y27-'Raw Data'!P27)/'Raw Data'!P27</f>
        <v>0.24086042567115479</v>
      </c>
      <c r="F27" s="34">
        <f>AVERAGE('Raw Data'!U27:Y27)</f>
        <v>667390237.60000002</v>
      </c>
      <c r="G27" s="34">
        <f>AVERAGE('Raw Data'!P27:Y27)</f>
        <v>648189406.5</v>
      </c>
      <c r="H27" s="50">
        <f>'Raw Data'!M27-'Raw Data'!I27</f>
        <v>324</v>
      </c>
      <c r="I27" s="50">
        <f>'Raw Data'!M27-'Raw Data'!D27</f>
        <v>260</v>
      </c>
      <c r="J27" s="51">
        <f>('Raw Data'!M27-'Raw Data'!I27)/'Raw Data'!I27</f>
        <v>0.2288135593220339</v>
      </c>
      <c r="K27" s="40">
        <f>('Raw Data'!M27-'Raw Data'!D27)/'Raw Data'!D27</f>
        <v>0.17567567567567569</v>
      </c>
      <c r="L27" s="40">
        <f>'Raw Data'!Y27/'Raw Data'!$Y$59</f>
        <v>2.7057546276278328E-2</v>
      </c>
      <c r="M27" s="52">
        <f>VLOOKUP(A27,'Raw Data'!$A$1:$Y$59,25,FALSE)</f>
        <v>766267407</v>
      </c>
    </row>
    <row r="28" spans="1:13" x14ac:dyDescent="0.25">
      <c r="A28" s="22" t="s">
        <v>29</v>
      </c>
      <c r="B28" s="34">
        <f>'Raw Data'!Y28-'Raw Data'!U28</f>
        <v>65137288</v>
      </c>
      <c r="C28" s="34">
        <f>'Raw Data'!Y28-'Raw Data'!P28</f>
        <v>84593561</v>
      </c>
      <c r="D28" s="33">
        <f>('Raw Data'!Y28-'Raw Data'!U28)/'Raw Data'!U28</f>
        <v>0.13118391059701651</v>
      </c>
      <c r="E28" s="40">
        <f>('Raw Data'!Y28-'Raw Data'!P28)/'Raw Data'!P28</f>
        <v>0.17731605229628666</v>
      </c>
      <c r="F28" s="34">
        <f>AVERAGE('Raw Data'!U28:Y28)</f>
        <v>526453299</v>
      </c>
      <c r="G28" s="34">
        <f>AVERAGE('Raw Data'!P28:Y28)</f>
        <v>508043128</v>
      </c>
      <c r="H28" s="50">
        <f>'Raw Data'!M28-'Raw Data'!I28</f>
        <v>128</v>
      </c>
      <c r="I28" s="50">
        <f>'Raw Data'!M28-'Raw Data'!D28</f>
        <v>126</v>
      </c>
      <c r="J28" s="51">
        <f>('Raw Data'!M28-'Raw Data'!I28)/'Raw Data'!I28</f>
        <v>0.12403100775193798</v>
      </c>
      <c r="K28" s="40">
        <f>('Raw Data'!M28-'Raw Data'!D28)/'Raw Data'!D28</f>
        <v>0.1218568665377176</v>
      </c>
      <c r="L28" s="40">
        <f>'Raw Data'!Y28/'Raw Data'!$Y$59</f>
        <v>1.9833089671260212E-2</v>
      </c>
      <c r="M28" s="52">
        <f>VLOOKUP(A28,'Raw Data'!$A$1:$Y$59,25,FALSE)</f>
        <v>561671411</v>
      </c>
    </row>
    <row r="29" spans="1:13" x14ac:dyDescent="0.25">
      <c r="A29" s="22" t="s">
        <v>30</v>
      </c>
      <c r="B29" s="34">
        <f>'Raw Data'!Y29-'Raw Data'!U29</f>
        <v>15676404</v>
      </c>
      <c r="C29" s="34">
        <f>'Raw Data'!Y29-'Raw Data'!P29</f>
        <v>13579715</v>
      </c>
      <c r="D29" s="33">
        <f>('Raw Data'!Y29-'Raw Data'!U29)/'Raw Data'!U29</f>
        <v>0.44457222525777279</v>
      </c>
      <c r="E29" s="40">
        <f>('Raw Data'!Y29-'Raw Data'!P29)/'Raw Data'!P29</f>
        <v>0.36349771912439643</v>
      </c>
      <c r="F29" s="34">
        <f>AVERAGE('Raw Data'!U29:Y29)</f>
        <v>48141079.799999997</v>
      </c>
      <c r="G29" s="34">
        <f>AVERAGE('Raw Data'!P29:Y29)</f>
        <v>43377458.100000001</v>
      </c>
      <c r="H29" s="50">
        <f>'Raw Data'!M29-'Raw Data'!I29</f>
        <v>26</v>
      </c>
      <c r="I29" s="50">
        <f>'Raw Data'!M29-'Raw Data'!D29</f>
        <v>19</v>
      </c>
      <c r="J29" s="51">
        <f>('Raw Data'!M29-'Raw Data'!I29)/'Raw Data'!I29</f>
        <v>0.35616438356164382</v>
      </c>
      <c r="K29" s="40">
        <f>('Raw Data'!M29-'Raw Data'!D29)/'Raw Data'!D29</f>
        <v>0.23749999999999999</v>
      </c>
      <c r="L29" s="40">
        <f>'Raw Data'!Y29/'Raw Data'!$Y$59</f>
        <v>1.7986697785929238E-3</v>
      </c>
      <c r="M29" s="52">
        <f>VLOOKUP(A29,'Raw Data'!$A$1:$Y$59,25,FALSE)</f>
        <v>50938175</v>
      </c>
    </row>
    <row r="30" spans="1:13" x14ac:dyDescent="0.25">
      <c r="A30" s="22" t="s">
        <v>31</v>
      </c>
      <c r="B30" s="34">
        <f>'Raw Data'!Y30-'Raw Data'!U30</f>
        <v>137736360</v>
      </c>
      <c r="C30" s="34">
        <f>'Raw Data'!Y30-'Raw Data'!P30</f>
        <v>128112860</v>
      </c>
      <c r="D30" s="33">
        <f>('Raw Data'!Y30-'Raw Data'!U30)/'Raw Data'!U30</f>
        <v>0.29445361836387335</v>
      </c>
      <c r="E30" s="40">
        <f>('Raw Data'!Y30-'Raw Data'!P30)/'Raw Data'!P30</f>
        <v>0.26835943626211867</v>
      </c>
      <c r="F30" s="34">
        <f>AVERAGE('Raw Data'!U30:Y30)</f>
        <v>518265880.39999998</v>
      </c>
      <c r="G30" s="34">
        <f>AVERAGE('Raw Data'!P30:Y30)</f>
        <v>494164785.89999998</v>
      </c>
      <c r="H30" s="50">
        <f>'Raw Data'!M30-'Raw Data'!I30</f>
        <v>226</v>
      </c>
      <c r="I30" s="50">
        <f>'Raw Data'!M30-'Raw Data'!D30</f>
        <v>179</v>
      </c>
      <c r="J30" s="51">
        <f>('Raw Data'!M30-'Raw Data'!I30)/'Raw Data'!I30</f>
        <v>0.21240601503759399</v>
      </c>
      <c r="K30" s="40">
        <f>('Raw Data'!M30-'Raw Data'!D30)/'Raw Data'!D30</f>
        <v>0.16111611161116113</v>
      </c>
      <c r="L30" s="40">
        <f>'Raw Data'!Y30/'Raw Data'!$Y$59</f>
        <v>2.1380913498025095E-2</v>
      </c>
      <c r="M30" s="52">
        <f>VLOOKUP(A30,'Raw Data'!$A$1:$Y$59,25,FALSE)</f>
        <v>605505650</v>
      </c>
    </row>
    <row r="31" spans="1:13" x14ac:dyDescent="0.25">
      <c r="A31" s="22" t="s">
        <v>32</v>
      </c>
      <c r="B31" s="34">
        <f>'Raw Data'!Y31-'Raw Data'!U31</f>
        <v>21106218</v>
      </c>
      <c r="C31" s="34">
        <f>'Raw Data'!Y31-'Raw Data'!P31</f>
        <v>4608464</v>
      </c>
      <c r="D31" s="33">
        <f>('Raw Data'!Y31-'Raw Data'!U31)/'Raw Data'!U31</f>
        <v>0.68232921368852195</v>
      </c>
      <c r="E31" s="40">
        <f>('Raw Data'!Y31-'Raw Data'!P31)/'Raw Data'!P31</f>
        <v>9.716275374361516E-2</v>
      </c>
      <c r="F31" s="34">
        <f>AVERAGE('Raw Data'!U31:Y31)</f>
        <v>36963499.200000003</v>
      </c>
      <c r="G31" s="34">
        <f>AVERAGE('Raw Data'!P31:Y31)</f>
        <v>36166579.299999997</v>
      </c>
      <c r="H31" s="50">
        <f>'Raw Data'!M31-'Raw Data'!I31</f>
        <v>26</v>
      </c>
      <c r="I31" s="50">
        <f>'Raw Data'!M31-'Raw Data'!D31</f>
        <v>5</v>
      </c>
      <c r="J31" s="51">
        <f>('Raw Data'!M31-'Raw Data'!I31)/'Raw Data'!I31</f>
        <v>0.39393939393939392</v>
      </c>
      <c r="K31" s="40">
        <f>('Raw Data'!M31-'Raw Data'!D31)/'Raw Data'!D31</f>
        <v>5.7471264367816091E-2</v>
      </c>
      <c r="L31" s="40">
        <f>'Raw Data'!Y31/'Raw Data'!$Y$59</f>
        <v>1.8375344787605174E-3</v>
      </c>
      <c r="M31" s="52">
        <f>VLOOKUP(A31,'Raw Data'!$A$1:$Y$59,25,FALSE)</f>
        <v>52038820</v>
      </c>
    </row>
    <row r="32" spans="1:13" x14ac:dyDescent="0.25">
      <c r="A32" s="22" t="s">
        <v>33</v>
      </c>
      <c r="B32" s="34">
        <f>'Raw Data'!Y32-'Raw Data'!U32</f>
        <v>34808915</v>
      </c>
      <c r="C32" s="34">
        <f>'Raw Data'!Y32-'Raw Data'!P32</f>
        <v>33850001</v>
      </c>
      <c r="D32" s="33">
        <f>('Raw Data'!Y32-'Raw Data'!U32)/'Raw Data'!U32</f>
        <v>0.39283135700424626</v>
      </c>
      <c r="E32" s="40">
        <f>('Raw Data'!Y32-'Raw Data'!P32)/'Raw Data'!P32</f>
        <v>0.37791992677486236</v>
      </c>
      <c r="F32" s="34">
        <f>AVERAGE('Raw Data'!U32:Y32)</f>
        <v>103368181.59999999</v>
      </c>
      <c r="G32" s="34">
        <f>AVERAGE('Raw Data'!P32:Y32)</f>
        <v>95753445.900000006</v>
      </c>
      <c r="H32" s="50">
        <f>'Raw Data'!M32-'Raw Data'!I32</f>
        <v>48</v>
      </c>
      <c r="I32" s="50">
        <f>'Raw Data'!M32-'Raw Data'!D32</f>
        <v>37</v>
      </c>
      <c r="J32" s="51">
        <f>('Raw Data'!M32-'Raw Data'!I32)/'Raw Data'!I32</f>
        <v>0.22018348623853212</v>
      </c>
      <c r="K32" s="40">
        <f>('Raw Data'!M32-'Raw Data'!D32)/'Raw Data'!D32</f>
        <v>0.16157205240174671</v>
      </c>
      <c r="L32" s="40">
        <f>'Raw Data'!Y32/'Raw Data'!$Y$59</f>
        <v>4.3580371829624138E-3</v>
      </c>
      <c r="M32" s="52">
        <f>VLOOKUP(A32,'Raw Data'!$A$1:$Y$59,25,FALSE)</f>
        <v>123419242</v>
      </c>
    </row>
    <row r="33" spans="1:13" x14ac:dyDescent="0.25">
      <c r="A33" s="22" t="s">
        <v>34</v>
      </c>
      <c r="B33" s="34">
        <f>'Raw Data'!Y33-'Raw Data'!U33</f>
        <v>10026244</v>
      </c>
      <c r="C33" s="34">
        <f>'Raw Data'!Y33-'Raw Data'!P33</f>
        <v>13374635</v>
      </c>
      <c r="D33" s="33">
        <f>('Raw Data'!Y33-'Raw Data'!U33)/'Raw Data'!U33</f>
        <v>0.39251490030712582</v>
      </c>
      <c r="E33" s="40">
        <f>('Raw Data'!Y33-'Raw Data'!P33)/'Raw Data'!P33</f>
        <v>0.60259105455636597</v>
      </c>
      <c r="F33" s="34">
        <f>AVERAGE('Raw Data'!U33:Y33)</f>
        <v>29785723.800000001</v>
      </c>
      <c r="G33" s="34">
        <f>AVERAGE('Raw Data'!P33:Y33)</f>
        <v>25604873.5</v>
      </c>
      <c r="H33" s="50">
        <f>'Raw Data'!M33-'Raw Data'!I33</f>
        <v>15</v>
      </c>
      <c r="I33" s="50">
        <f>'Raw Data'!M33-'Raw Data'!D33</f>
        <v>13</v>
      </c>
      <c r="J33" s="51">
        <f>('Raw Data'!M33-'Raw Data'!I33)/'Raw Data'!I33</f>
        <v>0.33333333333333331</v>
      </c>
      <c r="K33" s="40">
        <f>('Raw Data'!M33-'Raw Data'!D33)/'Raw Data'!D33</f>
        <v>0.27659574468085107</v>
      </c>
      <c r="L33" s="40">
        <f>'Raw Data'!Y33/'Raw Data'!$Y$59</f>
        <v>1.2560011274596039E-3</v>
      </c>
      <c r="M33" s="52">
        <f>VLOOKUP(A33,'Raw Data'!$A$1:$Y$59,25,FALSE)</f>
        <v>35569845</v>
      </c>
    </row>
    <row r="34" spans="1:13" x14ac:dyDescent="0.25">
      <c r="A34" s="22" t="s">
        <v>35</v>
      </c>
      <c r="B34" s="34">
        <f>'Raw Data'!Y34-'Raw Data'!U34</f>
        <v>11007818</v>
      </c>
      <c r="C34" s="34">
        <f>'Raw Data'!Y34-'Raw Data'!P34</f>
        <v>21555670</v>
      </c>
      <c r="D34" s="33">
        <f>('Raw Data'!Y34-'Raw Data'!U34)/'Raw Data'!U34</f>
        <v>0.11425246463185282</v>
      </c>
      <c r="E34" s="40">
        <f>('Raw Data'!Y34-'Raw Data'!P34)/'Raw Data'!P34</f>
        <v>0.25123572549319168</v>
      </c>
      <c r="F34" s="34">
        <f>AVERAGE('Raw Data'!U34:Y34)</f>
        <v>102964409</v>
      </c>
      <c r="G34" s="34">
        <f>AVERAGE('Raw Data'!P34:Y34)</f>
        <v>96651901.400000006</v>
      </c>
      <c r="H34" s="50">
        <f>'Raw Data'!M34-'Raw Data'!I34</f>
        <v>32</v>
      </c>
      <c r="I34" s="50">
        <f>'Raw Data'!M34-'Raw Data'!D34</f>
        <v>24</v>
      </c>
      <c r="J34" s="51">
        <f>('Raw Data'!M34-'Raw Data'!I34)/'Raw Data'!I34</f>
        <v>0.16</v>
      </c>
      <c r="K34" s="40">
        <f>('Raw Data'!M34-'Raw Data'!D34)/'Raw Data'!D34</f>
        <v>0.11538461538461539</v>
      </c>
      <c r="L34" s="40">
        <f>'Raw Data'!Y34/'Raw Data'!$Y$59</f>
        <v>3.7907690228503091E-3</v>
      </c>
      <c r="M34" s="52">
        <f>VLOOKUP(A34,'Raw Data'!$A$1:$Y$59,25,FALSE)</f>
        <v>107354256</v>
      </c>
    </row>
    <row r="35" spans="1:13" x14ac:dyDescent="0.25">
      <c r="A35" s="22" t="s">
        <v>36</v>
      </c>
      <c r="B35" s="34">
        <f>'Raw Data'!Y35-'Raw Data'!U35</f>
        <v>32813944</v>
      </c>
      <c r="C35" s="34">
        <f>'Raw Data'!Y35-'Raw Data'!P35</f>
        <v>-18294035</v>
      </c>
      <c r="D35" s="33">
        <f>('Raw Data'!Y35-'Raw Data'!U35)/'Raw Data'!U35</f>
        <v>0.14363462259174678</v>
      </c>
      <c r="E35" s="40">
        <f>('Raw Data'!Y35-'Raw Data'!P35)/'Raw Data'!P35</f>
        <v>-6.5438143175385793E-2</v>
      </c>
      <c r="F35" s="34">
        <f>AVERAGE('Raw Data'!U35:Y35)</f>
        <v>239198598.80000001</v>
      </c>
      <c r="G35" s="34">
        <f>AVERAGE('Raw Data'!P35:Y35)</f>
        <v>249684446.19999999</v>
      </c>
      <c r="H35" s="50">
        <f>'Raw Data'!M35-'Raw Data'!I35</f>
        <v>60</v>
      </c>
      <c r="I35" s="50">
        <f>'Raw Data'!M35-'Raw Data'!D35</f>
        <v>-18</v>
      </c>
      <c r="J35" s="51">
        <f>('Raw Data'!M35-'Raw Data'!I35)/'Raw Data'!I35</f>
        <v>0.11173184357541899</v>
      </c>
      <c r="K35" s="40">
        <f>('Raw Data'!M35-'Raw Data'!D35)/'Raw Data'!D35</f>
        <v>-2.9268292682926831E-2</v>
      </c>
      <c r="L35" s="40">
        <f>'Raw Data'!Y35/'Raw Data'!$Y$59</f>
        <v>9.2256005445445748E-3</v>
      </c>
      <c r="M35" s="52">
        <f>VLOOKUP(A35,'Raw Data'!$A$1:$Y$59,25,FALSE)</f>
        <v>261268222</v>
      </c>
    </row>
    <row r="36" spans="1:13" x14ac:dyDescent="0.25">
      <c r="A36" s="22" t="s">
        <v>37</v>
      </c>
      <c r="B36" s="34">
        <f>'Raw Data'!Y36-'Raw Data'!U36</f>
        <v>5069906</v>
      </c>
      <c r="C36" s="34">
        <f>'Raw Data'!Y36-'Raw Data'!P36</f>
        <v>-30556772</v>
      </c>
      <c r="D36" s="33">
        <f>('Raw Data'!Y36-'Raw Data'!U36)/'Raw Data'!U36</f>
        <v>5.456215437678167E-2</v>
      </c>
      <c r="E36" s="40">
        <f>('Raw Data'!Y36-'Raw Data'!P36)/'Raw Data'!P36</f>
        <v>-0.23770986042981207</v>
      </c>
      <c r="F36" s="34">
        <f>AVERAGE('Raw Data'!U36:Y36)</f>
        <v>96288066.400000006</v>
      </c>
      <c r="G36" s="34">
        <f>AVERAGE('Raw Data'!P36:Y36)</f>
        <v>102514618.90000001</v>
      </c>
      <c r="H36" s="50">
        <f>'Raw Data'!M36-'Raw Data'!I36</f>
        <v>-14</v>
      </c>
      <c r="I36" s="50">
        <f>'Raw Data'!M36-'Raw Data'!D36</f>
        <v>-26</v>
      </c>
      <c r="J36" s="51">
        <f>('Raw Data'!M36-'Raw Data'!I36)/'Raw Data'!I36</f>
        <v>-6.5727699530516437E-2</v>
      </c>
      <c r="K36" s="40">
        <f>('Raw Data'!M36-'Raw Data'!D36)/'Raw Data'!D36</f>
        <v>-0.11555555555555555</v>
      </c>
      <c r="L36" s="40">
        <f>'Raw Data'!Y36/'Raw Data'!$Y$59</f>
        <v>3.4600998790820341E-3</v>
      </c>
      <c r="M36" s="52">
        <f>VLOOKUP(A36,'Raw Data'!$A$1:$Y$59,25,FALSE)</f>
        <v>97989734</v>
      </c>
    </row>
    <row r="37" spans="1:13" x14ac:dyDescent="0.25">
      <c r="A37" s="22" t="s">
        <v>38</v>
      </c>
      <c r="B37" s="34">
        <f>'Raw Data'!Y37-'Raw Data'!U37</f>
        <v>563352089</v>
      </c>
      <c r="C37" s="34">
        <f>'Raw Data'!Y37-'Raw Data'!P37</f>
        <v>582910278</v>
      </c>
      <c r="D37" s="33">
        <f>('Raw Data'!Y37-'Raw Data'!U37)/'Raw Data'!U37</f>
        <v>0.27224275096186074</v>
      </c>
      <c r="E37" s="40">
        <f>('Raw Data'!Y37-'Raw Data'!P37)/'Raw Data'!P37</f>
        <v>0.2843822100446704</v>
      </c>
      <c r="F37" s="34">
        <f>AVERAGE('Raw Data'!U37:Y37)</f>
        <v>2268155097.4000001</v>
      </c>
      <c r="G37" s="34">
        <f>AVERAGE('Raw Data'!P37:Y37)</f>
        <v>2152673698.0999999</v>
      </c>
      <c r="H37" s="50">
        <f>'Raw Data'!M37-'Raw Data'!I37</f>
        <v>674</v>
      </c>
      <c r="I37" s="50">
        <f>'Raw Data'!M37-'Raw Data'!D37</f>
        <v>846</v>
      </c>
      <c r="J37" s="51">
        <f>('Raw Data'!M37-'Raw Data'!I37)/'Raw Data'!I37</f>
        <v>0.14118139924591538</v>
      </c>
      <c r="K37" s="40">
        <f>('Raw Data'!M37-'Raw Data'!D37)/'Raw Data'!D37</f>
        <v>0.18383311603650587</v>
      </c>
      <c r="L37" s="40">
        <f>'Raw Data'!Y37/'Raw Data'!$Y$59</f>
        <v>9.2961179634534888E-2</v>
      </c>
      <c r="M37" s="52">
        <f>VLOOKUP(A37,'Raw Data'!$A$1:$Y$59,25,FALSE)</f>
        <v>2632652693</v>
      </c>
    </row>
    <row r="38" spans="1:13" x14ac:dyDescent="0.25">
      <c r="A38" s="22" t="s">
        <v>39</v>
      </c>
      <c r="B38" s="34">
        <f>'Raw Data'!Y38-'Raw Data'!U38</f>
        <v>410561810</v>
      </c>
      <c r="C38" s="34">
        <f>'Raw Data'!Y38-'Raw Data'!P38</f>
        <v>290090795</v>
      </c>
      <c r="D38" s="33">
        <f>('Raw Data'!Y38-'Raw Data'!U38)/'Raw Data'!U38</f>
        <v>0.41392429503602451</v>
      </c>
      <c r="E38" s="40">
        <f>('Raw Data'!Y38-'Raw Data'!P38)/'Raw Data'!P38</f>
        <v>0.2607914998080389</v>
      </c>
      <c r="F38" s="34">
        <f>AVERAGE('Raw Data'!U38:Y38)</f>
        <v>1169920864.8</v>
      </c>
      <c r="G38" s="34">
        <f>AVERAGE('Raw Data'!P38:Y38)</f>
        <v>1121989028.3</v>
      </c>
      <c r="H38" s="50">
        <f>'Raw Data'!M38-'Raw Data'!I38</f>
        <v>304</v>
      </c>
      <c r="I38" s="50">
        <f>'Raw Data'!M38-'Raw Data'!D38</f>
        <v>295</v>
      </c>
      <c r="J38" s="51">
        <f>('Raw Data'!M38-'Raw Data'!I38)/'Raw Data'!I38</f>
        <v>0.14265603003284844</v>
      </c>
      <c r="K38" s="40">
        <f>('Raw Data'!M38-'Raw Data'!D38)/'Raw Data'!D38</f>
        <v>0.13785046728971961</v>
      </c>
      <c r="L38" s="40">
        <f>'Raw Data'!Y38/'Raw Data'!$Y$59</f>
        <v>4.9521278107133179E-2</v>
      </c>
      <c r="M38" s="52">
        <f>VLOOKUP(A38,'Raw Data'!$A$1:$Y$59,25,FALSE)</f>
        <v>1402438380</v>
      </c>
    </row>
    <row r="39" spans="1:13" x14ac:dyDescent="0.25">
      <c r="A39" s="22" t="s">
        <v>40</v>
      </c>
      <c r="B39" s="34">
        <f>'Raw Data'!Y39-'Raw Data'!U39</f>
        <v>5142237</v>
      </c>
      <c r="C39" s="34">
        <f>'Raw Data'!Y39-'Raw Data'!P39</f>
        <v>8152081</v>
      </c>
      <c r="D39" s="33">
        <f>('Raw Data'!Y39-'Raw Data'!U39)/'Raw Data'!U39</f>
        <v>0.32355107300182601</v>
      </c>
      <c r="E39" s="40">
        <f>('Raw Data'!Y39-'Raw Data'!P39)/'Raw Data'!P39</f>
        <v>0.63276445383197866</v>
      </c>
      <c r="F39" s="34">
        <f>AVERAGE('Raw Data'!U39:Y39)</f>
        <v>18678818.399999999</v>
      </c>
      <c r="G39" s="34">
        <f>AVERAGE('Raw Data'!P39:Y39)</f>
        <v>17066883.600000001</v>
      </c>
      <c r="H39" s="50">
        <f>'Raw Data'!M39-'Raw Data'!I39</f>
        <v>6</v>
      </c>
      <c r="I39" s="50">
        <f>'Raw Data'!M39-'Raw Data'!D39</f>
        <v>7</v>
      </c>
      <c r="J39" s="51">
        <f>('Raw Data'!M39-'Raw Data'!I39)/'Raw Data'!I39</f>
        <v>0.20689655172413793</v>
      </c>
      <c r="K39" s="40">
        <f>('Raw Data'!M39-'Raw Data'!D39)/'Raw Data'!D39</f>
        <v>0.25</v>
      </c>
      <c r="L39" s="40">
        <f>'Raw Data'!Y39/'Raw Data'!$Y$59</f>
        <v>7.4277624421806331E-4</v>
      </c>
      <c r="M39" s="52">
        <f>VLOOKUP(A39,'Raw Data'!$A$1:$Y$59,25,FALSE)</f>
        <v>21035360</v>
      </c>
    </row>
    <row r="40" spans="1:13" x14ac:dyDescent="0.25">
      <c r="A40" s="22" t="s">
        <v>41</v>
      </c>
      <c r="B40" s="34">
        <f>'Raw Data'!Y40-'Raw Data'!U40</f>
        <v>183691083</v>
      </c>
      <c r="C40" s="34">
        <f>'Raw Data'!Y40-'Raw Data'!P40</f>
        <v>115181169</v>
      </c>
      <c r="D40" s="33">
        <f>('Raw Data'!Y40-'Raw Data'!U40)/'Raw Data'!U40</f>
        <v>0.29009040164221944</v>
      </c>
      <c r="E40" s="40">
        <f>('Raw Data'!Y40-'Raw Data'!P40)/'Raw Data'!P40</f>
        <v>0.16413885842323228</v>
      </c>
      <c r="F40" s="34">
        <f>AVERAGE('Raw Data'!U40:Y40)</f>
        <v>721732339.79999995</v>
      </c>
      <c r="G40" s="34">
        <f>AVERAGE('Raw Data'!P40:Y40)</f>
        <v>716461357.10000002</v>
      </c>
      <c r="H40" s="50">
        <f>'Raw Data'!M40-'Raw Data'!I40</f>
        <v>281</v>
      </c>
      <c r="I40" s="50">
        <f>'Raw Data'!M40-'Raw Data'!D40</f>
        <v>88</v>
      </c>
      <c r="J40" s="51">
        <f>('Raw Data'!M40-'Raw Data'!I40)/'Raw Data'!I40</f>
        <v>0.18294270833333334</v>
      </c>
      <c r="K40" s="40">
        <f>('Raw Data'!M40-'Raw Data'!D40)/'Raw Data'!D40</f>
        <v>5.0896471949103531E-2</v>
      </c>
      <c r="L40" s="40">
        <f>'Raw Data'!Y40/'Raw Data'!$Y$59</f>
        <v>2.884582177927391E-2</v>
      </c>
      <c r="M40" s="52">
        <f>VLOOKUP(A40,'Raw Data'!$A$1:$Y$59,25,FALSE)</f>
        <v>816911217</v>
      </c>
    </row>
    <row r="41" spans="1:13" x14ac:dyDescent="0.25">
      <c r="A41" s="22" t="s">
        <v>42</v>
      </c>
      <c r="B41" s="34">
        <f>'Raw Data'!Y41-'Raw Data'!U41</f>
        <v>8326709</v>
      </c>
      <c r="C41" s="34">
        <f>'Raw Data'!Y41-'Raw Data'!P41</f>
        <v>15395443</v>
      </c>
      <c r="D41" s="33">
        <f>('Raw Data'!Y41-'Raw Data'!U41)/'Raw Data'!U41</f>
        <v>9.4915723758028467E-2</v>
      </c>
      <c r="E41" s="40">
        <f>('Raw Data'!Y41-'Raw Data'!P41)/'Raw Data'!P41</f>
        <v>0.19087154672383036</v>
      </c>
      <c r="F41" s="34">
        <f>AVERAGE('Raw Data'!U41:Y41)</f>
        <v>90553695</v>
      </c>
      <c r="G41" s="34">
        <f>AVERAGE('Raw Data'!P41:Y41)</f>
        <v>86962339.5</v>
      </c>
      <c r="H41" s="50">
        <f>'Raw Data'!M41-'Raw Data'!I41</f>
        <v>30</v>
      </c>
      <c r="I41" s="50">
        <f>'Raw Data'!M41-'Raw Data'!D41</f>
        <v>31</v>
      </c>
      <c r="J41" s="51">
        <f>('Raw Data'!M41-'Raw Data'!I41)/'Raw Data'!I41</f>
        <v>0.17341040462427745</v>
      </c>
      <c r="K41" s="40">
        <f>('Raw Data'!M41-'Raw Data'!D41)/'Raw Data'!D41</f>
        <v>0.18023255813953487</v>
      </c>
      <c r="L41" s="40">
        <f>'Raw Data'!Y41/'Raw Data'!$Y$59</f>
        <v>3.3917510860426805E-3</v>
      </c>
      <c r="M41" s="52">
        <f>VLOOKUP(A41,'Raw Data'!$A$1:$Y$59,25,FALSE)</f>
        <v>96054102</v>
      </c>
    </row>
    <row r="42" spans="1:13" x14ac:dyDescent="0.25">
      <c r="A42" s="22" t="s">
        <v>43</v>
      </c>
      <c r="B42" s="34">
        <f>'Raw Data'!Y42-'Raw Data'!U42</f>
        <v>44829583</v>
      </c>
      <c r="C42" s="34">
        <f>'Raw Data'!Y42-'Raw Data'!P42</f>
        <v>52480537</v>
      </c>
      <c r="D42" s="33">
        <f>('Raw Data'!Y42-'Raw Data'!U42)/'Raw Data'!U42</f>
        <v>0.14889820580277682</v>
      </c>
      <c r="E42" s="40">
        <f>('Raw Data'!Y42-'Raw Data'!P42)/'Raw Data'!P42</f>
        <v>0.17885538292961439</v>
      </c>
      <c r="F42" s="34">
        <f>AVERAGE('Raw Data'!U42:Y42)</f>
        <v>304469604.19999999</v>
      </c>
      <c r="G42" s="34">
        <f>AVERAGE('Raw Data'!P42:Y42)</f>
        <v>300709064.69999999</v>
      </c>
      <c r="H42" s="50">
        <f>'Raw Data'!M42-'Raw Data'!I42</f>
        <v>46</v>
      </c>
      <c r="I42" s="50">
        <f>'Raw Data'!M42-'Raw Data'!D42</f>
        <v>31</v>
      </c>
      <c r="J42" s="51">
        <f>('Raw Data'!M42-'Raw Data'!I42)/'Raw Data'!I42</f>
        <v>6.9069069069069067E-2</v>
      </c>
      <c r="K42" s="40">
        <f>('Raw Data'!M42-'Raw Data'!D42)/'Raw Data'!D42</f>
        <v>4.552129221732746E-2</v>
      </c>
      <c r="L42" s="40">
        <f>'Raw Data'!Y42/'Raw Data'!$Y$59</f>
        <v>1.2214194804218738E-2</v>
      </c>
      <c r="M42" s="52">
        <f>VLOOKUP(A42,'Raw Data'!$A$1:$Y$59,25,FALSE)</f>
        <v>345904957</v>
      </c>
    </row>
    <row r="43" spans="1:13" x14ac:dyDescent="0.25">
      <c r="A43" s="22" t="s">
        <v>44</v>
      </c>
      <c r="B43" s="34">
        <f>'Raw Data'!Y43-'Raw Data'!U43</f>
        <v>313347617</v>
      </c>
      <c r="C43" s="34">
        <f>'Raw Data'!Y43-'Raw Data'!P43</f>
        <v>379284121</v>
      </c>
      <c r="D43" s="33">
        <f>('Raw Data'!Y43-'Raw Data'!U43)/'Raw Data'!U43</f>
        <v>0.20933523829247636</v>
      </c>
      <c r="E43" s="40">
        <f>('Raw Data'!Y43-'Raw Data'!P43)/'Raw Data'!P43</f>
        <v>0.26506063966729915</v>
      </c>
      <c r="F43" s="34">
        <f>AVERAGE('Raw Data'!U43:Y43)</f>
        <v>1610090727.5999999</v>
      </c>
      <c r="G43" s="34">
        <f>AVERAGE('Raw Data'!P43:Y43)</f>
        <v>1523033769.7</v>
      </c>
      <c r="H43" s="50">
        <f>'Raw Data'!M43-'Raw Data'!I43</f>
        <v>389</v>
      </c>
      <c r="I43" s="50">
        <f>'Raw Data'!M43-'Raw Data'!D43</f>
        <v>310</v>
      </c>
      <c r="J43" s="51">
        <f>('Raw Data'!M43-'Raw Data'!I43)/'Raw Data'!I43</f>
        <v>0.11584276354973198</v>
      </c>
      <c r="K43" s="40">
        <f>('Raw Data'!M43-'Raw Data'!D43)/'Raw Data'!D43</f>
        <v>9.0194937445446613E-2</v>
      </c>
      <c r="L43" s="40">
        <f>'Raw Data'!Y43/'Raw Data'!$Y$59</f>
        <v>6.392030218414288E-2</v>
      </c>
      <c r="M43" s="52">
        <f>VLOOKUP(A43,'Raw Data'!$A$1:$Y$59,25,FALSE)</f>
        <v>1810217516</v>
      </c>
    </row>
    <row r="44" spans="1:13" x14ac:dyDescent="0.25">
      <c r="A44" s="22" t="s">
        <v>45</v>
      </c>
      <c r="B44" s="34">
        <f>'Raw Data'!Y44-'Raw Data'!U44</f>
        <v>9607247</v>
      </c>
      <c r="C44" s="34">
        <f>'Raw Data'!Y44-'Raw Data'!P44</f>
        <v>-4974784</v>
      </c>
      <c r="D44" s="33">
        <f>('Raw Data'!Y44-'Raw Data'!U44)/'Raw Data'!U44</f>
        <v>0.22683973760745363</v>
      </c>
      <c r="E44" s="40">
        <f>('Raw Data'!Y44-'Raw Data'!P44)/'Raw Data'!P44</f>
        <v>-8.7377156873624448E-2</v>
      </c>
      <c r="F44" s="34">
        <f>AVERAGE('Raw Data'!U44:Y44)</f>
        <v>45836838.799999997</v>
      </c>
      <c r="G44" s="34">
        <f>AVERAGE('Raw Data'!P44:Y44)</f>
        <v>49870596.399999999</v>
      </c>
      <c r="H44" s="50">
        <f>'Raw Data'!M44-'Raw Data'!I44</f>
        <v>5</v>
      </c>
      <c r="I44" s="50">
        <f>'Raw Data'!M44-'Raw Data'!D44</f>
        <v>-2</v>
      </c>
      <c r="J44" s="51">
        <f>('Raw Data'!M44-'Raw Data'!I44)/'Raw Data'!I44</f>
        <v>5.9523809523809521E-2</v>
      </c>
      <c r="K44" s="40">
        <f>('Raw Data'!M44-'Raw Data'!D44)/'Raw Data'!D44</f>
        <v>-2.197802197802198E-2</v>
      </c>
      <c r="L44" s="40">
        <f>'Raw Data'!Y44/'Raw Data'!$Y$59</f>
        <v>1.8347449929736928E-3</v>
      </c>
      <c r="M44" s="52">
        <f>VLOOKUP(A44,'Raw Data'!$A$1:$Y$59,25,FALSE)</f>
        <v>51959822</v>
      </c>
    </row>
    <row r="45" spans="1:13" x14ac:dyDescent="0.25">
      <c r="A45" s="22" t="s">
        <v>46</v>
      </c>
      <c r="B45" s="34">
        <f>'Raw Data'!Y45-'Raw Data'!U45</f>
        <v>62406817</v>
      </c>
      <c r="C45" s="34">
        <f>'Raw Data'!Y45-'Raw Data'!P45</f>
        <v>39537389</v>
      </c>
      <c r="D45" s="33">
        <f>('Raw Data'!Y45-'Raw Data'!U45)/'Raw Data'!U45</f>
        <v>0.47325439033326977</v>
      </c>
      <c r="E45" s="40">
        <f>('Raw Data'!Y45-'Raw Data'!P45)/'Raw Data'!P45</f>
        <v>0.25551379310142036</v>
      </c>
      <c r="F45" s="34">
        <f>AVERAGE('Raw Data'!U45:Y45)</f>
        <v>156005019.59999999</v>
      </c>
      <c r="G45" s="34">
        <f>AVERAGE('Raw Data'!P45:Y45)</f>
        <v>153594934</v>
      </c>
      <c r="H45" s="50">
        <f>'Raw Data'!M45-'Raw Data'!I45</f>
        <v>75</v>
      </c>
      <c r="I45" s="50">
        <f>'Raw Data'!M45-'Raw Data'!D45</f>
        <v>48</v>
      </c>
      <c r="J45" s="51">
        <f>('Raw Data'!M45-'Raw Data'!I45)/'Raw Data'!I45</f>
        <v>0.17162471395881007</v>
      </c>
      <c r="K45" s="40">
        <f>('Raw Data'!M45-'Raw Data'!D45)/'Raw Data'!D45</f>
        <v>0.10344827586206896</v>
      </c>
      <c r="L45" s="40">
        <f>'Raw Data'!Y45/'Raw Data'!$Y$59</f>
        <v>6.8599852409902363E-3</v>
      </c>
      <c r="M45" s="52">
        <f>VLOOKUP(A45,'Raw Data'!$A$1:$Y$59,25,FALSE)</f>
        <v>194274198</v>
      </c>
    </row>
    <row r="46" spans="1:13" x14ac:dyDescent="0.25">
      <c r="A46" s="22" t="s">
        <v>47</v>
      </c>
      <c r="B46" s="34">
        <f>'Raw Data'!Y46-'Raw Data'!U46</f>
        <v>50242768</v>
      </c>
      <c r="C46" s="34">
        <f>'Raw Data'!Y46-'Raw Data'!P46</f>
        <v>42304160</v>
      </c>
      <c r="D46" s="33">
        <f>('Raw Data'!Y46-'Raw Data'!U46)/'Raw Data'!U46</f>
        <v>0.34244772071066421</v>
      </c>
      <c r="E46" s="40">
        <f>('Raw Data'!Y46-'Raw Data'!P46)/'Raw Data'!P46</f>
        <v>0.27353852714544075</v>
      </c>
      <c r="F46" s="34">
        <f>AVERAGE('Raw Data'!U46:Y46)</f>
        <v>171737760.19999999</v>
      </c>
      <c r="G46" s="34">
        <f>AVERAGE('Raw Data'!P46:Y46)</f>
        <v>155911379.5</v>
      </c>
      <c r="H46" s="50">
        <f>'Raw Data'!M46-'Raw Data'!I46</f>
        <v>43</v>
      </c>
      <c r="I46" s="50">
        <f>'Raw Data'!M46-'Raw Data'!D46</f>
        <v>62</v>
      </c>
      <c r="J46" s="51">
        <f>('Raw Data'!M46-'Raw Data'!I46)/'Raw Data'!I46</f>
        <v>0.10238095238095238</v>
      </c>
      <c r="K46" s="40">
        <f>('Raw Data'!M46-'Raw Data'!D46)/'Raw Data'!D46</f>
        <v>0.15461346633416459</v>
      </c>
      <c r="L46" s="40">
        <f>'Raw Data'!Y46/'Raw Data'!$Y$59</f>
        <v>6.9548011333684491E-3</v>
      </c>
      <c r="M46" s="52">
        <f>VLOOKUP(A46,'Raw Data'!$A$1:$Y$59,25,FALSE)</f>
        <v>196959376</v>
      </c>
    </row>
    <row r="47" spans="1:13" x14ac:dyDescent="0.25">
      <c r="A47" s="22" t="s">
        <v>48</v>
      </c>
      <c r="B47" s="34">
        <f>'Raw Data'!Y47-'Raw Data'!U47</f>
        <v>2755944</v>
      </c>
      <c r="C47" s="34">
        <f>'Raw Data'!Y47-'Raw Data'!P47</f>
        <v>99184</v>
      </c>
      <c r="D47" s="33">
        <f>('Raw Data'!Y47-'Raw Data'!U47)/'Raw Data'!U47</f>
        <v>0.12907024448911311</v>
      </c>
      <c r="E47" s="40">
        <f>('Raw Data'!Y47-'Raw Data'!P47)/'Raw Data'!P47</f>
        <v>4.1311106150016827E-3</v>
      </c>
      <c r="F47" s="34">
        <f>AVERAGE('Raw Data'!U47:Y47)</f>
        <v>22224770.800000001</v>
      </c>
      <c r="G47" s="34">
        <f>AVERAGE('Raw Data'!P47:Y47)</f>
        <v>21182575.100000001</v>
      </c>
      <c r="H47" s="50">
        <f>'Raw Data'!M47-'Raw Data'!I47</f>
        <v>2</v>
      </c>
      <c r="I47" s="50">
        <f>'Raw Data'!M47-'Raw Data'!D47</f>
        <v>8</v>
      </c>
      <c r="J47" s="51">
        <f>('Raw Data'!M47-'Raw Data'!I47)/'Raw Data'!I47</f>
        <v>5.7142857142857141E-2</v>
      </c>
      <c r="K47" s="40">
        <f>('Raw Data'!M47-'Raw Data'!D47)/'Raw Data'!D47</f>
        <v>0.27586206896551724</v>
      </c>
      <c r="L47" s="40">
        <f>'Raw Data'!Y47/'Raw Data'!$Y$59</f>
        <v>8.5128165515055475E-4</v>
      </c>
      <c r="M47" s="52">
        <f>VLOOKUP(A47,'Raw Data'!$A$1:$Y$59,25,FALSE)</f>
        <v>24108224</v>
      </c>
    </row>
    <row r="48" spans="1:13" x14ac:dyDescent="0.25">
      <c r="A48" s="22" t="s">
        <v>49</v>
      </c>
      <c r="B48" s="34">
        <f>'Raw Data'!Y48-'Raw Data'!U48</f>
        <v>104808285</v>
      </c>
      <c r="C48" s="34">
        <f>'Raw Data'!Y48-'Raw Data'!P48</f>
        <v>93353626</v>
      </c>
      <c r="D48" s="33">
        <f>('Raw Data'!Y48-'Raw Data'!U48)/'Raw Data'!U48</f>
        <v>0.23560618984747525</v>
      </c>
      <c r="E48" s="40">
        <f>('Raw Data'!Y48-'Raw Data'!P48)/'Raw Data'!P48</f>
        <v>0.2045883252269792</v>
      </c>
      <c r="F48" s="34">
        <f>AVERAGE('Raw Data'!U48:Y48)</f>
        <v>492295707.19999999</v>
      </c>
      <c r="G48" s="34">
        <f>AVERAGE('Raw Data'!P48:Y48)</f>
        <v>480411963.69999999</v>
      </c>
      <c r="H48" s="50">
        <f>'Raw Data'!M48-'Raw Data'!I48</f>
        <v>91</v>
      </c>
      <c r="I48" s="50">
        <f>'Raw Data'!M48-'Raw Data'!D48</f>
        <v>84</v>
      </c>
      <c r="J48" s="51">
        <f>('Raw Data'!M48-'Raw Data'!I48)/'Raw Data'!I48</f>
        <v>8.5126286248830688E-2</v>
      </c>
      <c r="K48" s="40">
        <f>('Raw Data'!M48-'Raw Data'!D48)/'Raw Data'!D48</f>
        <v>7.8066914498141265E-2</v>
      </c>
      <c r="L48" s="40">
        <f>'Raw Data'!Y48/'Raw Data'!$Y$59</f>
        <v>1.9408726954871797E-2</v>
      </c>
      <c r="M48" s="52">
        <f>VLOOKUP(A48,'Raw Data'!$A$1:$Y$59,25,FALSE)</f>
        <v>549653495</v>
      </c>
    </row>
    <row r="49" spans="1:13" x14ac:dyDescent="0.25">
      <c r="A49" s="22" t="s">
        <v>50</v>
      </c>
      <c r="B49" s="34">
        <f>'Raw Data'!Y49-'Raw Data'!U49</f>
        <v>271218829</v>
      </c>
      <c r="C49" s="34">
        <f>'Raw Data'!Y49-'Raw Data'!P49</f>
        <v>148487586</v>
      </c>
      <c r="D49" s="33">
        <f>('Raw Data'!Y49-'Raw Data'!U49)/'Raw Data'!U49</f>
        <v>0.27898678528054016</v>
      </c>
      <c r="E49" s="40">
        <f>('Raw Data'!Y49-'Raw Data'!P49)/'Raw Data'!P49</f>
        <v>0.13561899928289181</v>
      </c>
      <c r="F49" s="34">
        <f>AVERAGE('Raw Data'!U49:Y49)</f>
        <v>1095649993.2</v>
      </c>
      <c r="G49" s="34">
        <f>AVERAGE('Raw Data'!P49:Y49)</f>
        <v>1078508044.3</v>
      </c>
      <c r="H49" s="50">
        <f>'Raw Data'!M49-'Raw Data'!I49</f>
        <v>440</v>
      </c>
      <c r="I49" s="50">
        <f>'Raw Data'!M49-'Raw Data'!D49</f>
        <v>294</v>
      </c>
      <c r="J49" s="51">
        <f>('Raw Data'!M49-'Raw Data'!I49)/'Raw Data'!I49</f>
        <v>0.1753686727779992</v>
      </c>
      <c r="K49" s="40">
        <f>('Raw Data'!M49-'Raw Data'!D49)/'Raw Data'!D49</f>
        <v>0.11073446327683616</v>
      </c>
      <c r="L49" s="40">
        <f>'Raw Data'!Y49/'Raw Data'!$Y$59</f>
        <v>4.3904629619372977E-2</v>
      </c>
      <c r="M49" s="52">
        <f>VLOOKUP(A49,'Raw Data'!$A$1:$Y$59,25,FALSE)</f>
        <v>1243375373</v>
      </c>
    </row>
    <row r="50" spans="1:13" x14ac:dyDescent="0.25">
      <c r="A50" s="22" t="s">
        <v>51</v>
      </c>
      <c r="B50" s="34">
        <f>'Raw Data'!Y50-'Raw Data'!U50</f>
        <v>63758296</v>
      </c>
      <c r="C50" s="34">
        <f>'Raw Data'!Y50-'Raw Data'!P50</f>
        <v>65623244</v>
      </c>
      <c r="D50" s="33">
        <f>('Raw Data'!Y50-'Raw Data'!U50)/'Raw Data'!U50</f>
        <v>0.38732156450577798</v>
      </c>
      <c r="E50" s="40">
        <f>('Raw Data'!Y50-'Raw Data'!P50)/'Raw Data'!P50</f>
        <v>0.40321900325269577</v>
      </c>
      <c r="F50" s="34">
        <f>AVERAGE('Raw Data'!U50:Y50)</f>
        <v>187141551.19999999</v>
      </c>
      <c r="G50" s="34">
        <f>AVERAGE('Raw Data'!P50:Y50)</f>
        <v>177120626.90000001</v>
      </c>
      <c r="H50" s="50">
        <f>'Raw Data'!M50-'Raw Data'!I50</f>
        <v>101</v>
      </c>
      <c r="I50" s="50">
        <f>'Raw Data'!M50-'Raw Data'!D50</f>
        <v>145</v>
      </c>
      <c r="J50" s="51">
        <f>('Raw Data'!M50-'Raw Data'!I50)/'Raw Data'!I50</f>
        <v>0.22902494331065759</v>
      </c>
      <c r="K50" s="40">
        <f>('Raw Data'!M50-'Raw Data'!D50)/'Raw Data'!D50</f>
        <v>0.36523929471032746</v>
      </c>
      <c r="L50" s="40">
        <f>'Raw Data'!Y50/'Raw Data'!$Y$59</f>
        <v>8.0639944042430658E-3</v>
      </c>
      <c r="M50" s="52">
        <f>VLOOKUP(A50,'Raw Data'!$A$1:$Y$59,25,FALSE)</f>
        <v>228371635</v>
      </c>
    </row>
    <row r="51" spans="1:13" x14ac:dyDescent="0.25">
      <c r="A51" s="22" t="s">
        <v>52</v>
      </c>
      <c r="B51" s="34">
        <f>'Raw Data'!Y51-'Raw Data'!U51</f>
        <v>-112467</v>
      </c>
      <c r="C51" s="34">
        <f>'Raw Data'!Y51-'Raw Data'!P51</f>
        <v>-3107076</v>
      </c>
      <c r="D51" s="33">
        <f>('Raw Data'!Y51-'Raw Data'!U51)/'Raw Data'!U51</f>
        <v>-1.9493255096629033E-3</v>
      </c>
      <c r="E51" s="40">
        <f>('Raw Data'!Y51-'Raw Data'!P51)/'Raw Data'!P51</f>
        <v>-5.1195889929057443E-2</v>
      </c>
      <c r="F51" s="34">
        <f>AVERAGE('Raw Data'!U51:Y51)</f>
        <v>52517803.399999999</v>
      </c>
      <c r="G51" s="34">
        <f>AVERAGE('Raw Data'!P51:Y51)</f>
        <v>54379276.100000001</v>
      </c>
      <c r="H51" s="50">
        <f>'Raw Data'!M51-'Raw Data'!I51</f>
        <v>15</v>
      </c>
      <c r="I51" s="50">
        <f>'Raw Data'!M51-'Raw Data'!D51</f>
        <v>-24</v>
      </c>
      <c r="J51" s="51">
        <f>('Raw Data'!M51-'Raw Data'!I51)/'Raw Data'!I51</f>
        <v>0.14018691588785046</v>
      </c>
      <c r="K51" s="40">
        <f>('Raw Data'!M51-'Raw Data'!D51)/'Raw Data'!D51</f>
        <v>-0.16438356164383561</v>
      </c>
      <c r="L51" s="40">
        <f>'Raw Data'!Y51/'Raw Data'!$Y$59</f>
        <v>2.0332996859099136E-3</v>
      </c>
      <c r="M51" s="52">
        <f>VLOOKUP(A51,'Raw Data'!$A$1:$Y$59,25,FALSE)</f>
        <v>57582874</v>
      </c>
    </row>
    <row r="52" spans="1:13" x14ac:dyDescent="0.25">
      <c r="A52" s="22" t="s">
        <v>53</v>
      </c>
      <c r="B52" s="34">
        <f>'Raw Data'!Y52-'Raw Data'!U52</f>
        <v>-1068791</v>
      </c>
      <c r="C52" s="34">
        <f>'Raw Data'!Y52-'Raw Data'!P52</f>
        <v>-1340652</v>
      </c>
      <c r="D52" s="33">
        <f>('Raw Data'!Y52-'Raw Data'!U52)/'Raw Data'!U52</f>
        <v>-0.60716480959473906</v>
      </c>
      <c r="E52" s="40">
        <f>('Raw Data'!Y52-'Raw Data'!P52)/'Raw Data'!P52</f>
        <v>-0.65971806339956662</v>
      </c>
      <c r="F52" s="34">
        <f>AVERAGE('Raw Data'!U52:Y52)</f>
        <v>1175533.3999999999</v>
      </c>
      <c r="G52" s="34">
        <f>AVERAGE('Raw Data'!P52:Y52)</f>
        <v>1622729.4</v>
      </c>
      <c r="H52" s="50">
        <f>'Raw Data'!M52-'Raw Data'!I52</f>
        <v>0</v>
      </c>
      <c r="I52" s="50">
        <f>'Raw Data'!M52-'Raw Data'!D52</f>
        <v>-1</v>
      </c>
      <c r="J52" s="51">
        <f>('Raw Data'!M52-'Raw Data'!I52)/'Raw Data'!I52</f>
        <v>0</v>
      </c>
      <c r="K52" s="40">
        <f>('Raw Data'!M52-'Raw Data'!D52)/'Raw Data'!D52</f>
        <v>-0.25</v>
      </c>
      <c r="L52" s="40">
        <f>'Raw Data'!Y52/'Raw Data'!$Y$59</f>
        <v>2.4417693460463728E-5</v>
      </c>
      <c r="M52" s="52">
        <f>VLOOKUP(A52,'Raw Data'!$A$1:$Y$59,25,FALSE)</f>
        <v>691507</v>
      </c>
    </row>
    <row r="53" spans="1:13" x14ac:dyDescent="0.25">
      <c r="A53" s="22" t="s">
        <v>54</v>
      </c>
      <c r="B53" s="34">
        <f>'Raw Data'!Y53-'Raw Data'!U53</f>
        <v>135035510</v>
      </c>
      <c r="C53" s="34">
        <f>'Raw Data'!Y53-'Raw Data'!P53</f>
        <v>-923101</v>
      </c>
      <c r="D53" s="33">
        <f>('Raw Data'!Y53-'Raw Data'!U53)/'Raw Data'!U53</f>
        <v>0.48218933893914218</v>
      </c>
      <c r="E53" s="40">
        <f>('Raw Data'!Y53-'Raw Data'!P53)/'Raw Data'!P53</f>
        <v>-2.2189647153574594E-3</v>
      </c>
      <c r="F53" s="34">
        <f>AVERAGE('Raw Data'!U53:Y53)</f>
        <v>348822356.60000002</v>
      </c>
      <c r="G53" s="34">
        <f>AVERAGE('Raw Data'!P53:Y53)</f>
        <v>349288792.10000002</v>
      </c>
      <c r="H53" s="50">
        <f>'Raw Data'!M53-'Raw Data'!I53</f>
        <v>144</v>
      </c>
      <c r="I53" s="50">
        <f>'Raw Data'!M53-'Raw Data'!D53</f>
        <v>25</v>
      </c>
      <c r="J53" s="51">
        <f>('Raw Data'!M53-'Raw Data'!I53)/'Raw Data'!I53</f>
        <v>0.19354838709677419</v>
      </c>
      <c r="K53" s="40">
        <f>('Raw Data'!M53-'Raw Data'!D53)/'Raw Data'!D53</f>
        <v>2.8968713789107765E-2</v>
      </c>
      <c r="L53" s="40">
        <f>'Raw Data'!Y53/'Raw Data'!$Y$59</f>
        <v>1.4656900064095585E-2</v>
      </c>
      <c r="M53" s="52">
        <f>VLOOKUP(A53,'Raw Data'!$A$1:$Y$59,25,FALSE)</f>
        <v>415082162</v>
      </c>
    </row>
    <row r="54" spans="1:13" x14ac:dyDescent="0.25">
      <c r="A54" s="22" t="s">
        <v>55</v>
      </c>
      <c r="B54" s="34">
        <f>'Raw Data'!Y54-'Raw Data'!U54</f>
        <v>165365645</v>
      </c>
      <c r="C54" s="34">
        <f>'Raw Data'!Y54-'Raw Data'!P54</f>
        <v>201320868</v>
      </c>
      <c r="D54" s="33">
        <f>('Raw Data'!Y54-'Raw Data'!U54)/'Raw Data'!U54</f>
        <v>0.18857271566758083</v>
      </c>
      <c r="E54" s="40">
        <f>('Raw Data'!Y54-'Raw Data'!P54)/'Raw Data'!P54</f>
        <v>0.23938903463444264</v>
      </c>
      <c r="F54" s="34">
        <f>AVERAGE('Raw Data'!U54:Y54)</f>
        <v>951118436.39999998</v>
      </c>
      <c r="G54" s="34">
        <f>AVERAGE('Raw Data'!P54:Y54)</f>
        <v>917123374</v>
      </c>
      <c r="H54" s="50">
        <f>'Raw Data'!M54-'Raw Data'!I54</f>
        <v>122</v>
      </c>
      <c r="I54" s="50">
        <f>'Raw Data'!M54-'Raw Data'!D54</f>
        <v>122</v>
      </c>
      <c r="J54" s="51">
        <f>('Raw Data'!M54-'Raw Data'!I54)/'Raw Data'!I54</f>
        <v>7.7955271565495213E-2</v>
      </c>
      <c r="K54" s="40">
        <f>('Raw Data'!M54-'Raw Data'!D54)/'Raw Data'!D54</f>
        <v>7.7955271565495213E-2</v>
      </c>
      <c r="L54" s="40">
        <f>'Raw Data'!Y54/'Raw Data'!$Y$59</f>
        <v>3.6804442773525264E-2</v>
      </c>
      <c r="M54" s="52">
        <f>VLOOKUP(A54,'Raw Data'!$A$1:$Y$59,25,FALSE)</f>
        <v>1042298686</v>
      </c>
    </row>
    <row r="55" spans="1:13" x14ac:dyDescent="0.25">
      <c r="A55" s="22" t="s">
        <v>56</v>
      </c>
      <c r="B55" s="34">
        <f>'Raw Data'!Y55-'Raw Data'!U55</f>
        <v>16463461</v>
      </c>
      <c r="C55" s="34">
        <f>'Raw Data'!Y55-'Raw Data'!P55</f>
        <v>11923196</v>
      </c>
      <c r="D55" s="33">
        <f>('Raw Data'!Y55-'Raw Data'!U55)/'Raw Data'!U55</f>
        <v>0.86840143761433286</v>
      </c>
      <c r="E55" s="40">
        <f>('Raw Data'!Y55-'Raw Data'!P55)/'Raw Data'!P55</f>
        <v>0.50739988198454899</v>
      </c>
      <c r="F55" s="34">
        <f>AVERAGE('Raw Data'!U55:Y55)</f>
        <v>25534931.399999999</v>
      </c>
      <c r="G55" s="34">
        <f>AVERAGE('Raw Data'!P55:Y55)</f>
        <v>24794447.5</v>
      </c>
      <c r="H55" s="50">
        <f>'Raw Data'!M55-'Raw Data'!I55</f>
        <v>29</v>
      </c>
      <c r="I55" s="50">
        <f>'Raw Data'!M55-'Raw Data'!D55</f>
        <v>8</v>
      </c>
      <c r="J55" s="51">
        <f>('Raw Data'!M55-'Raw Data'!I55)/'Raw Data'!I55</f>
        <v>0.69047619047619047</v>
      </c>
      <c r="K55" s="40">
        <f>('Raw Data'!M55-'Raw Data'!D55)/'Raw Data'!D55</f>
        <v>0.12698412698412698</v>
      </c>
      <c r="L55" s="40">
        <f>'Raw Data'!Y55/'Raw Data'!$Y$59</f>
        <v>1.2507740284126733E-3</v>
      </c>
      <c r="M55" s="52">
        <f>VLOOKUP(A55,'Raw Data'!$A$1:$Y$59,25,FALSE)</f>
        <v>35421814</v>
      </c>
    </row>
    <row r="56" spans="1:13" x14ac:dyDescent="0.25">
      <c r="A56" s="22" t="s">
        <v>57</v>
      </c>
      <c r="B56" s="34">
        <f>'Raw Data'!Y56-'Raw Data'!U56</f>
        <v>98636641</v>
      </c>
      <c r="C56" s="34">
        <f>'Raw Data'!Y56-'Raw Data'!P56</f>
        <v>32031356</v>
      </c>
      <c r="D56" s="33">
        <f>('Raw Data'!Y56-'Raw Data'!U56)/'Raw Data'!U56</f>
        <v>0.25751847985152648</v>
      </c>
      <c r="E56" s="40">
        <f>('Raw Data'!Y56-'Raw Data'!P56)/'Raw Data'!P56</f>
        <v>7.1238935855630237E-2</v>
      </c>
      <c r="F56" s="34">
        <f>AVERAGE('Raw Data'!U56:Y56)</f>
        <v>422952372</v>
      </c>
      <c r="G56" s="34">
        <f>AVERAGE('Raw Data'!P56:Y56)</f>
        <v>411149822.69999999</v>
      </c>
      <c r="H56" s="50">
        <f>'Raw Data'!M56-'Raw Data'!I56</f>
        <v>81</v>
      </c>
      <c r="I56" s="50">
        <f>'Raw Data'!M56-'Raw Data'!D56</f>
        <v>17</v>
      </c>
      <c r="J56" s="51">
        <f>('Raw Data'!M56-'Raw Data'!I56)/'Raw Data'!I56</f>
        <v>9.2255125284738046E-2</v>
      </c>
      <c r="K56" s="40">
        <f>('Raw Data'!M56-'Raw Data'!D56)/'Raw Data'!D56</f>
        <v>1.8046709129511677E-2</v>
      </c>
      <c r="L56" s="40">
        <f>'Raw Data'!Y56/'Raw Data'!$Y$59</f>
        <v>1.7007963169948605E-2</v>
      </c>
      <c r="M56" s="52">
        <f>VLOOKUP(A56,'Raw Data'!$A$1:$Y$59,25,FALSE)</f>
        <v>481664069</v>
      </c>
    </row>
    <row r="57" spans="1:13" x14ac:dyDescent="0.25">
      <c r="A57" s="22" t="s">
        <v>58</v>
      </c>
      <c r="B57" s="34">
        <f>'Raw Data'!Y57-'Raw Data'!U57</f>
        <v>6594566</v>
      </c>
      <c r="C57" s="34">
        <f>'Raw Data'!Y57-'Raw Data'!P57</f>
        <v>5154823</v>
      </c>
      <c r="D57" s="33">
        <f>('Raw Data'!Y57-'Raw Data'!U57)/'Raw Data'!U57</f>
        <v>0.8809959931081407</v>
      </c>
      <c r="E57" s="40">
        <f>('Raw Data'!Y57-'Raw Data'!P57)/'Raw Data'!P57</f>
        <v>0.57756499201801303</v>
      </c>
      <c r="F57" s="34">
        <f>AVERAGE('Raw Data'!U57:Y57)</f>
        <v>10787891</v>
      </c>
      <c r="G57" s="34">
        <f>AVERAGE('Raw Data'!P57:Y57)</f>
        <v>9171018.9000000004</v>
      </c>
      <c r="H57" s="50">
        <f>'Raw Data'!M57-'Raw Data'!I57</f>
        <v>-1</v>
      </c>
      <c r="I57" s="50">
        <f>'Raw Data'!M57-'Raw Data'!D57</f>
        <v>2</v>
      </c>
      <c r="J57" s="51">
        <f>('Raw Data'!M57-'Raw Data'!I57)/'Raw Data'!I57</f>
        <v>-5.5555555555555552E-2</v>
      </c>
      <c r="K57" s="40">
        <f>('Raw Data'!M57-'Raw Data'!D57)/'Raw Data'!D57</f>
        <v>0.13333333333333333</v>
      </c>
      <c r="L57" s="40">
        <f>'Raw Data'!Y57/'Raw Data'!$Y$59</f>
        <v>4.9717377566699825E-4</v>
      </c>
      <c r="M57" s="52">
        <f>VLOOKUP(A57,'Raw Data'!$A$1:$Y$59,25,FALSE)</f>
        <v>14079919</v>
      </c>
    </row>
    <row r="58" spans="1:13" x14ac:dyDescent="0.25">
      <c r="L58" s="27"/>
      <c r="M58" s="27"/>
    </row>
    <row r="59" spans="1:13" x14ac:dyDescent="0.25">
      <c r="L59" s="27"/>
      <c r="M59" s="27"/>
    </row>
  </sheetData>
  <conditionalFormatting sqref="E3:E57">
    <cfRule type="top10" dxfId="3" priority="3" bottom="1" rank="10"/>
    <cfRule type="top10" dxfId="2" priority="4" rank="10"/>
  </conditionalFormatting>
  <conditionalFormatting sqref="M3:M57">
    <cfRule type="top10" dxfId="1" priority="1" bottom="1" rank="10"/>
    <cfRule type="top10" dxfId="0" priority="2" rank="10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zoomScale="80" zoomScaleNormal="80" workbookViewId="0"/>
  </sheetViews>
  <sheetFormatPr defaultRowHeight="15" x14ac:dyDescent="0.25"/>
  <cols>
    <col min="1" max="1" width="17.85546875" bestFit="1" customWidth="1"/>
    <col min="2" max="13" width="12.5703125" bestFit="1" customWidth="1"/>
    <col min="14" max="14" width="19.7109375" customWidth="1"/>
    <col min="15" max="15" width="21.28515625" customWidth="1"/>
    <col min="16" max="16" width="22.28515625" customWidth="1"/>
    <col min="17" max="17" width="20.85546875" customWidth="1"/>
  </cols>
  <sheetData>
    <row r="1" spans="1:18" ht="18.75" x14ac:dyDescent="0.3">
      <c r="A1" s="18" t="s">
        <v>63</v>
      </c>
      <c r="B1" s="17"/>
      <c r="C1" s="17"/>
      <c r="D1" s="17"/>
      <c r="E1" s="17"/>
      <c r="F1" s="19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63" x14ac:dyDescent="0.25">
      <c r="A2" s="20" t="s">
        <v>62</v>
      </c>
      <c r="B2" s="21">
        <v>2007</v>
      </c>
      <c r="C2" s="21">
        <v>2008</v>
      </c>
      <c r="D2" s="21">
        <v>2009</v>
      </c>
      <c r="E2" s="21">
        <v>2010</v>
      </c>
      <c r="F2" s="21">
        <v>2011</v>
      </c>
      <c r="G2" s="21">
        <v>2012</v>
      </c>
      <c r="H2" s="21">
        <v>2013</v>
      </c>
      <c r="I2" s="21">
        <v>2014</v>
      </c>
      <c r="J2" s="21">
        <v>2015</v>
      </c>
      <c r="K2" s="21">
        <v>2016</v>
      </c>
      <c r="L2" s="21">
        <v>2017</v>
      </c>
      <c r="M2" s="21">
        <v>2018</v>
      </c>
      <c r="N2" s="30" t="s">
        <v>69</v>
      </c>
      <c r="O2" s="30" t="s">
        <v>70</v>
      </c>
      <c r="P2" s="30" t="s">
        <v>71</v>
      </c>
      <c r="Q2" s="30" t="s">
        <v>72</v>
      </c>
      <c r="R2" s="49"/>
    </row>
    <row r="3" spans="1:18" x14ac:dyDescent="0.25">
      <c r="A3" s="22" t="s">
        <v>2</v>
      </c>
      <c r="B3" s="23">
        <f>'Raw Data'!N3/'Raw Data'!B3</f>
        <v>436641.3182552504</v>
      </c>
      <c r="C3" s="23">
        <f>'Raw Data'!O3/'Raw Data'!C3</f>
        <v>427185.10623946035</v>
      </c>
      <c r="D3" s="23">
        <f>'Raw Data'!P3/'Raw Data'!D3</f>
        <v>511961.60563380283</v>
      </c>
      <c r="E3" s="23">
        <f>'Raw Data'!Q3/'Raw Data'!E3</f>
        <v>471269.91854419408</v>
      </c>
      <c r="F3" s="23">
        <f>'Raw Data'!R3/'Raw Data'!F3</f>
        <v>479440.26964285714</v>
      </c>
      <c r="G3" s="23">
        <f>'Raw Data'!S3/'Raw Data'!G3</f>
        <v>444055.29649122804</v>
      </c>
      <c r="H3" s="23">
        <f>'Raw Data'!T3/'Raw Data'!H3</f>
        <v>414449.9564428312</v>
      </c>
      <c r="I3" s="23">
        <f>'Raw Data'!U3/'Raw Data'!I3</f>
        <v>459185.97472924186</v>
      </c>
      <c r="J3" s="23">
        <f>'Raw Data'!V3/'Raw Data'!J3</f>
        <v>459233.09672131145</v>
      </c>
      <c r="K3" s="23">
        <f>'Raw Data'!W3/'Raw Data'!K3</f>
        <v>451015.62232415902</v>
      </c>
      <c r="L3" s="23">
        <f>'Raw Data'!X3/'Raw Data'!L3</f>
        <v>462981.25465838512</v>
      </c>
      <c r="M3" s="23">
        <f>'Raw Data'!Y3/'Raw Data'!M3</f>
        <v>501767.42775393417</v>
      </c>
      <c r="N3" s="31">
        <f>AVERAGE(I3:M3)</f>
        <v>466836.67523740634</v>
      </c>
      <c r="O3" s="32">
        <f>AVERAGE(D3:M3)</f>
        <v>465536.04229419457</v>
      </c>
      <c r="P3" s="33">
        <f>(M3-I3)/I3</f>
        <v>9.2732477401559099E-2</v>
      </c>
      <c r="Q3" s="33">
        <f>(M3-D3)/D3</f>
        <v>-1.9911996852280314E-2</v>
      </c>
    </row>
    <row r="4" spans="1:18" x14ac:dyDescent="0.25">
      <c r="A4" s="22" t="s">
        <v>5</v>
      </c>
      <c r="B4" s="23">
        <f>'Raw Data'!N4/'Raw Data'!B4</f>
        <v>831559.4615384615</v>
      </c>
      <c r="C4" s="23">
        <f>'Raw Data'!O4/'Raw Data'!C4</f>
        <v>679392.3529411765</v>
      </c>
      <c r="D4" s="23">
        <f>'Raw Data'!P4/'Raw Data'!D4</f>
        <v>855197.75</v>
      </c>
      <c r="E4" s="23">
        <f>'Raw Data'!Q4/'Raw Data'!E4</f>
        <v>940353.58333333337</v>
      </c>
      <c r="F4" s="23">
        <f>'Raw Data'!R4/'Raw Data'!F4</f>
        <v>765958.66666666663</v>
      </c>
      <c r="G4" s="23">
        <f>'Raw Data'!S4/'Raw Data'!G4</f>
        <v>619559.92857142852</v>
      </c>
      <c r="H4" s="23">
        <f>'Raw Data'!T4/'Raw Data'!H4</f>
        <v>593488.30769230775</v>
      </c>
      <c r="I4" s="23">
        <f>'Raw Data'!U4/'Raw Data'!I4</f>
        <v>634920.4117647059</v>
      </c>
      <c r="J4" s="23">
        <f>'Raw Data'!V4/'Raw Data'!J4</f>
        <v>751715.77777777775</v>
      </c>
      <c r="K4" s="23">
        <f>'Raw Data'!W4/'Raw Data'!K4</f>
        <v>858516.29411764711</v>
      </c>
      <c r="L4" s="23">
        <f>'Raw Data'!X4/'Raw Data'!L4</f>
        <v>763998.13636363635</v>
      </c>
      <c r="M4" s="23">
        <f>'Raw Data'!Y4/'Raw Data'!M4</f>
        <v>820500.85</v>
      </c>
      <c r="N4" s="31">
        <f t="shared" ref="N4:N57" si="0">AVERAGE(I4:M4)</f>
        <v>765930.29400475346</v>
      </c>
      <c r="O4" s="32">
        <f t="shared" ref="O4:O57" si="1">AVERAGE(D4:M4)</f>
        <v>760420.97062875028</v>
      </c>
      <c r="P4" s="33">
        <f t="shared" ref="P4:P57" si="2">(M4-I4)/I4</f>
        <v>0.29228929295167788</v>
      </c>
      <c r="Q4" s="33">
        <f t="shared" ref="Q4:Q57" si="3">(M4-D4)/D4</f>
        <v>-4.0571785882271116E-2</v>
      </c>
    </row>
    <row r="5" spans="1:18" ht="15" customHeight="1" x14ac:dyDescent="0.25">
      <c r="A5" s="22" t="s">
        <v>6</v>
      </c>
      <c r="B5" s="23">
        <f>'Raw Data'!N5/'Raw Data'!B5</f>
        <v>340759</v>
      </c>
      <c r="C5" s="23">
        <f>'Raw Data'!O5/'Raw Data'!C5</f>
        <v>214887.5</v>
      </c>
      <c r="D5" s="23">
        <f>'Raw Data'!P5/'Raw Data'!D5</f>
        <v>361707</v>
      </c>
      <c r="E5" s="23">
        <v>0</v>
      </c>
      <c r="F5" s="23">
        <v>0</v>
      </c>
      <c r="G5" s="23">
        <v>0</v>
      </c>
      <c r="H5" s="23">
        <v>0</v>
      </c>
      <c r="I5" s="23">
        <v>0</v>
      </c>
      <c r="J5" s="23">
        <v>0</v>
      </c>
      <c r="K5" s="23">
        <f>'Raw Data'!W5/'Raw Data'!K5</f>
        <v>333777</v>
      </c>
      <c r="L5" s="23">
        <f>'Raw Data'!X5/'Raw Data'!L5</f>
        <v>345595</v>
      </c>
      <c r="M5" s="23">
        <f>'Raw Data'!Y5/'Raw Data'!M5</f>
        <v>191135.5</v>
      </c>
      <c r="N5" s="31">
        <f t="shared" si="0"/>
        <v>174101.5</v>
      </c>
      <c r="O5" s="32">
        <f t="shared" si="1"/>
        <v>123221.45</v>
      </c>
      <c r="P5" s="33" t="e">
        <f t="shared" si="2"/>
        <v>#DIV/0!</v>
      </c>
      <c r="Q5" s="33">
        <f t="shared" si="3"/>
        <v>-0.47157367703693875</v>
      </c>
    </row>
    <row r="6" spans="1:18" x14ac:dyDescent="0.25">
      <c r="A6" s="22" t="s">
        <v>7</v>
      </c>
      <c r="B6" s="23">
        <f>'Raw Data'!N6/'Raw Data'!B6</f>
        <v>359411.04303278687</v>
      </c>
      <c r="C6" s="23">
        <f>'Raw Data'!O6/'Raw Data'!C6</f>
        <v>368048.47954545455</v>
      </c>
      <c r="D6" s="23">
        <f>'Raw Data'!P6/'Raw Data'!D6</f>
        <v>370612.41149425285</v>
      </c>
      <c r="E6" s="23">
        <f>'Raw Data'!Q6/'Raw Data'!E6</f>
        <v>405849.62077294686</v>
      </c>
      <c r="F6" s="23">
        <f>'Raw Data'!R6/'Raw Data'!F6</f>
        <v>416838.09523809527</v>
      </c>
      <c r="G6" s="23">
        <f>'Raw Data'!S6/'Raw Data'!G6</f>
        <v>410430.16784869978</v>
      </c>
      <c r="H6" s="23">
        <f>'Raw Data'!T6/'Raw Data'!H6</f>
        <v>439600.51690821256</v>
      </c>
      <c r="I6" s="23">
        <f>'Raw Data'!U6/'Raw Data'!I6</f>
        <v>392923.71393034828</v>
      </c>
      <c r="J6" s="23">
        <f>'Raw Data'!V6/'Raw Data'!J6</f>
        <v>378321.19095477386</v>
      </c>
      <c r="K6" s="23">
        <f>'Raw Data'!W6/'Raw Data'!K6</f>
        <v>427873.12827225128</v>
      </c>
      <c r="L6" s="23">
        <f>'Raw Data'!X6/'Raw Data'!L6</f>
        <v>451115.0859188544</v>
      </c>
      <c r="M6" s="23">
        <f>'Raw Data'!Y6/'Raw Data'!M6</f>
        <v>477447.126252505</v>
      </c>
      <c r="N6" s="31">
        <f t="shared" si="0"/>
        <v>425536.04906574654</v>
      </c>
      <c r="O6" s="32">
        <f t="shared" si="1"/>
        <v>417101.105759094</v>
      </c>
      <c r="P6" s="33">
        <f t="shared" si="2"/>
        <v>0.21511405223340574</v>
      </c>
      <c r="Q6" s="33">
        <f t="shared" si="3"/>
        <v>0.28826534526329228</v>
      </c>
    </row>
    <row r="7" spans="1:18" x14ac:dyDescent="0.25">
      <c r="A7" s="22" t="s">
        <v>8</v>
      </c>
      <c r="B7" s="23">
        <f>'Raw Data'!N7/'Raw Data'!B7</f>
        <v>376610.49689440994</v>
      </c>
      <c r="C7" s="23">
        <f>'Raw Data'!O7/'Raw Data'!C7</f>
        <v>375115.52903225808</v>
      </c>
      <c r="D7" s="23">
        <f>'Raw Data'!P7/'Raw Data'!D7</f>
        <v>404439.76506024098</v>
      </c>
      <c r="E7" s="23">
        <f>'Raw Data'!Q7/'Raw Data'!E7</f>
        <v>419705.37869822484</v>
      </c>
      <c r="F7" s="23">
        <f>'Raw Data'!R7/'Raw Data'!F7</f>
        <v>417255.4266666667</v>
      </c>
      <c r="G7" s="23">
        <f>'Raw Data'!S7/'Raw Data'!G7</f>
        <v>456897.30370370368</v>
      </c>
      <c r="H7" s="23">
        <f>'Raw Data'!T7/'Raw Data'!H7</f>
        <v>426809.03603603604</v>
      </c>
      <c r="I7" s="23">
        <f>'Raw Data'!U7/'Raw Data'!I7</f>
        <v>429781.3495145631</v>
      </c>
      <c r="J7" s="23">
        <f>'Raw Data'!V7/'Raw Data'!J7</f>
        <v>441911.71910112357</v>
      </c>
      <c r="K7" s="23">
        <f>'Raw Data'!W7/'Raw Data'!K7</f>
        <v>894931.99074074079</v>
      </c>
      <c r="L7" s="23">
        <f>'Raw Data'!X7/'Raw Data'!L7</f>
        <v>576982.4444444445</v>
      </c>
      <c r="M7" s="23">
        <f>'Raw Data'!Y7/'Raw Data'!M7</f>
        <v>528307.97272727278</v>
      </c>
      <c r="N7" s="31">
        <f t="shared" si="0"/>
        <v>574383.09530562884</v>
      </c>
      <c r="O7" s="32">
        <f t="shared" si="1"/>
        <v>499702.23866930167</v>
      </c>
      <c r="P7" s="33">
        <f t="shared" si="2"/>
        <v>0.22924825221940234</v>
      </c>
      <c r="Q7" s="33">
        <f t="shared" si="3"/>
        <v>0.30627108995719476</v>
      </c>
    </row>
    <row r="8" spans="1:18" x14ac:dyDescent="0.25">
      <c r="A8" s="22" t="s">
        <v>9</v>
      </c>
      <c r="B8" s="23">
        <f>'Raw Data'!N8/'Raw Data'!B8</f>
        <v>491650.15306531324</v>
      </c>
      <c r="C8" s="23">
        <f>'Raw Data'!O8/'Raw Data'!C8</f>
        <v>538022.17926330154</v>
      </c>
      <c r="D8" s="23">
        <f>'Raw Data'!P8/'Raw Data'!D8</f>
        <v>581638.72679266264</v>
      </c>
      <c r="E8" s="23">
        <f>'Raw Data'!Q8/'Raw Data'!E8</f>
        <v>489485.0890939135</v>
      </c>
      <c r="F8" s="23">
        <f>'Raw Data'!R8/'Raw Data'!F8</f>
        <v>483622.95129958959</v>
      </c>
      <c r="G8" s="23">
        <f>'Raw Data'!S8/'Raw Data'!G8</f>
        <v>447292.63800205971</v>
      </c>
      <c r="H8" s="23">
        <f>'Raw Data'!T8/'Raw Data'!H8</f>
        <v>433491.59737389494</v>
      </c>
      <c r="I8" s="23">
        <f>'Raw Data'!U8/'Raw Data'!I8</f>
        <v>446926.51500458654</v>
      </c>
      <c r="J8" s="23">
        <f>'Raw Data'!V8/'Raw Data'!J8</f>
        <v>452836.4659801877</v>
      </c>
      <c r="K8" s="23">
        <f>'Raw Data'!W8/'Raw Data'!K8</f>
        <v>477464.58406735753</v>
      </c>
      <c r="L8" s="23">
        <f>'Raw Data'!X8/'Raw Data'!L8</f>
        <v>492494.06876325968</v>
      </c>
      <c r="M8" s="23">
        <f>'Raw Data'!Y8/'Raw Data'!M8</f>
        <v>507467.88997847406</v>
      </c>
      <c r="N8" s="31">
        <f t="shared" si="0"/>
        <v>475437.9047587731</v>
      </c>
      <c r="O8" s="32">
        <f t="shared" si="1"/>
        <v>481272.05263559858</v>
      </c>
      <c r="P8" s="33">
        <f t="shared" si="2"/>
        <v>0.13546158695298313</v>
      </c>
      <c r="Q8" s="33">
        <f t="shared" si="3"/>
        <v>-0.12752045797086053</v>
      </c>
    </row>
    <row r="9" spans="1:18" x14ac:dyDescent="0.25">
      <c r="A9" s="22" t="s">
        <v>10</v>
      </c>
      <c r="B9" s="23">
        <f>'Raw Data'!N9/'Raw Data'!B9</f>
        <v>366097.70106382977</v>
      </c>
      <c r="C9" s="23">
        <f>'Raw Data'!O9/'Raw Data'!C9</f>
        <v>359927.30486486485</v>
      </c>
      <c r="D9" s="23">
        <f>'Raw Data'!P9/'Raw Data'!D9</f>
        <v>367747.50744558993</v>
      </c>
      <c r="E9" s="23">
        <f>'Raw Data'!Q9/'Raw Data'!E9</f>
        <v>401984.64512471657</v>
      </c>
      <c r="F9" s="23">
        <f>'Raw Data'!R9/'Raw Data'!F9</f>
        <v>363610.55845629965</v>
      </c>
      <c r="G9" s="23">
        <f>'Raw Data'!S9/'Raw Data'!G9</f>
        <v>347593.50276854925</v>
      </c>
      <c r="H9" s="23">
        <f>'Raw Data'!T9/'Raw Data'!H9</f>
        <v>352958.625</v>
      </c>
      <c r="I9" s="23">
        <f>'Raw Data'!U9/'Raw Data'!I9</f>
        <v>339462.78930131003</v>
      </c>
      <c r="J9" s="23">
        <f>'Raw Data'!V9/'Raw Data'!J9</f>
        <v>355074.10151187907</v>
      </c>
      <c r="K9" s="23">
        <f>'Raw Data'!W9/'Raw Data'!K9</f>
        <v>353152.54490413726</v>
      </c>
      <c r="L9" s="23">
        <f>'Raw Data'!X9/'Raw Data'!L9</f>
        <v>346216.98747591523</v>
      </c>
      <c r="M9" s="23">
        <f>'Raw Data'!Y9/'Raw Data'!M9</f>
        <v>379033.67760074977</v>
      </c>
      <c r="N9" s="31">
        <f t="shared" si="0"/>
        <v>354588.02015879826</v>
      </c>
      <c r="O9" s="32">
        <f t="shared" si="1"/>
        <v>360683.49395891471</v>
      </c>
      <c r="P9" s="33">
        <f t="shared" si="2"/>
        <v>0.11656914850928268</v>
      </c>
      <c r="Q9" s="33">
        <f t="shared" si="3"/>
        <v>3.0689997693131021E-2</v>
      </c>
    </row>
    <row r="10" spans="1:18" ht="15" customHeight="1" x14ac:dyDescent="0.25">
      <c r="A10" s="22" t="s">
        <v>11</v>
      </c>
      <c r="B10" s="23">
        <f>'Raw Data'!N10/'Raw Data'!B10</f>
        <v>398197.67238562094</v>
      </c>
      <c r="C10" s="23">
        <f>'Raw Data'!O10/'Raw Data'!C10</f>
        <v>399927.65546218486</v>
      </c>
      <c r="D10" s="23">
        <f>'Raw Data'!P10/'Raw Data'!D10</f>
        <v>416894.55187835422</v>
      </c>
      <c r="E10" s="23">
        <f>'Raw Data'!Q10/'Raw Data'!E10</f>
        <v>427183.16931216931</v>
      </c>
      <c r="F10" s="23">
        <f>'Raw Data'!R10/'Raw Data'!F10</f>
        <v>421745.80474934034</v>
      </c>
      <c r="G10" s="23">
        <f>'Raw Data'!S10/'Raw Data'!G10</f>
        <v>396612.08992506244</v>
      </c>
      <c r="H10" s="23">
        <f>'Raw Data'!T10/'Raw Data'!H10</f>
        <v>400905.83678990079</v>
      </c>
      <c r="I10" s="23">
        <f>'Raw Data'!U10/'Raw Data'!I10</f>
        <v>415776.88093106536</v>
      </c>
      <c r="J10" s="23">
        <f>'Raw Data'!V10/'Raw Data'!J10</f>
        <v>412201.52636282396</v>
      </c>
      <c r="K10" s="23">
        <f>'Raw Data'!W10/'Raw Data'!K10</f>
        <v>433087.09160305344</v>
      </c>
      <c r="L10" s="23">
        <f>'Raw Data'!X10/'Raw Data'!L10</f>
        <v>439832.62720403023</v>
      </c>
      <c r="M10" s="23">
        <f>'Raw Data'!Y10/'Raw Data'!M10</f>
        <v>452338.57580645161</v>
      </c>
      <c r="N10" s="31">
        <f t="shared" si="0"/>
        <v>430647.34038148494</v>
      </c>
      <c r="O10" s="32">
        <f t="shared" si="1"/>
        <v>421657.81545622519</v>
      </c>
      <c r="P10" s="33">
        <f t="shared" si="2"/>
        <v>8.7935853464272046E-2</v>
      </c>
      <c r="Q10" s="33">
        <f t="shared" si="3"/>
        <v>8.5019158366069533E-2</v>
      </c>
    </row>
    <row r="11" spans="1:18" x14ac:dyDescent="0.25">
      <c r="A11" s="22" t="s">
        <v>12</v>
      </c>
      <c r="B11" s="23">
        <f>'Raw Data'!N11/'Raw Data'!B11</f>
        <v>395460.12328767125</v>
      </c>
      <c r="C11" s="23">
        <f>'Raw Data'!O11/'Raw Data'!C11</f>
        <v>424211.38571428572</v>
      </c>
      <c r="D11" s="23">
        <f>'Raw Data'!P11/'Raw Data'!D11</f>
        <v>491420.45901639346</v>
      </c>
      <c r="E11" s="23">
        <f>'Raw Data'!Q11/'Raw Data'!E11</f>
        <v>509758.04477611941</v>
      </c>
      <c r="F11" s="23">
        <f>'Raw Data'!R11/'Raw Data'!F11</f>
        <v>456111.01492537314</v>
      </c>
      <c r="G11" s="23">
        <f>'Raw Data'!S11/'Raw Data'!G11</f>
        <v>487983.86567164178</v>
      </c>
      <c r="H11" s="23">
        <f>'Raw Data'!T11/'Raw Data'!H11</f>
        <v>558791.05357142852</v>
      </c>
      <c r="I11" s="23">
        <f>'Raw Data'!U11/'Raw Data'!I11</f>
        <v>578497.56716417905</v>
      </c>
      <c r="J11" s="23">
        <f>'Raw Data'!V11/'Raw Data'!J11</f>
        <v>499291.52054794523</v>
      </c>
      <c r="K11" s="23">
        <f>'Raw Data'!W11/'Raw Data'!K11</f>
        <v>604957.97333333339</v>
      </c>
      <c r="L11" s="23">
        <f>'Raw Data'!X11/'Raw Data'!L11</f>
        <v>523842.73493975902</v>
      </c>
      <c r="M11" s="23">
        <f>'Raw Data'!Y11/'Raw Data'!M11</f>
        <v>464341.47747747746</v>
      </c>
      <c r="N11" s="31">
        <f t="shared" si="0"/>
        <v>534186.25469253887</v>
      </c>
      <c r="O11" s="32">
        <f t="shared" si="1"/>
        <v>517499.57114236505</v>
      </c>
      <c r="P11" s="33">
        <f t="shared" si="2"/>
        <v>-0.19733201341934739</v>
      </c>
      <c r="Q11" s="33">
        <f t="shared" si="3"/>
        <v>-5.5103488351128396E-2</v>
      </c>
    </row>
    <row r="12" spans="1:18" ht="15" customHeight="1" x14ac:dyDescent="0.25">
      <c r="A12" s="22" t="s">
        <v>13</v>
      </c>
      <c r="B12" s="23">
        <f>'Raw Data'!N12/'Raw Data'!B12</f>
        <v>529101.38694638689</v>
      </c>
      <c r="C12" s="23">
        <f>'Raw Data'!O12/'Raw Data'!C12</f>
        <v>580564.88946015423</v>
      </c>
      <c r="D12" s="23">
        <f>'Raw Data'!P12/'Raw Data'!D12</f>
        <v>568780.73809523811</v>
      </c>
      <c r="E12" s="23">
        <f>'Raw Data'!Q12/'Raw Data'!E12</f>
        <v>537012.32795698929</v>
      </c>
      <c r="F12" s="23">
        <f>'Raw Data'!R12/'Raw Data'!F12</f>
        <v>566846.25770308124</v>
      </c>
      <c r="G12" s="23">
        <f>'Raw Data'!S12/'Raw Data'!G12</f>
        <v>508236.42063492065</v>
      </c>
      <c r="H12" s="23">
        <f>'Raw Data'!T12/'Raw Data'!H12</f>
        <v>496178.72944297083</v>
      </c>
      <c r="I12" s="23">
        <f>'Raw Data'!U12/'Raw Data'!I12</f>
        <v>535178.82203389832</v>
      </c>
      <c r="J12" s="23">
        <f>'Raw Data'!V12/'Raw Data'!J12</f>
        <v>522632.95945945947</v>
      </c>
      <c r="K12" s="23">
        <f>'Raw Data'!W12/'Raw Data'!K12</f>
        <v>593284.73961218842</v>
      </c>
      <c r="L12" s="23">
        <f>'Raw Data'!X12/'Raw Data'!L12</f>
        <v>585800.66494845366</v>
      </c>
      <c r="M12" s="23">
        <f>'Raw Data'!Y12/'Raw Data'!M12</f>
        <v>594908.31865284976</v>
      </c>
      <c r="N12" s="31">
        <f t="shared" si="0"/>
        <v>566361.10094136989</v>
      </c>
      <c r="O12" s="32">
        <f t="shared" si="1"/>
        <v>550885.99785400496</v>
      </c>
      <c r="P12" s="33">
        <f t="shared" si="2"/>
        <v>0.1116066147609409</v>
      </c>
      <c r="Q12" s="33">
        <f t="shared" si="3"/>
        <v>4.5936120560462416E-2</v>
      </c>
    </row>
    <row r="13" spans="1:18" x14ac:dyDescent="0.25">
      <c r="A13" s="22" t="s">
        <v>14</v>
      </c>
      <c r="B13" s="23">
        <f>'Raw Data'!N13/'Raw Data'!B13</f>
        <v>364513.74225774227</v>
      </c>
      <c r="C13" s="23">
        <f>'Raw Data'!O13/'Raw Data'!C13</f>
        <v>417605.95508982037</v>
      </c>
      <c r="D13" s="23">
        <f>'Raw Data'!P13/'Raw Data'!D13</f>
        <v>429091.12436804851</v>
      </c>
      <c r="E13" s="23">
        <f>'Raw Data'!Q13/'Raw Data'!E13</f>
        <v>447196.73076923075</v>
      </c>
      <c r="F13" s="23">
        <f>'Raw Data'!R13/'Raw Data'!F13</f>
        <v>467764.21652421652</v>
      </c>
      <c r="G13" s="23">
        <f>'Raw Data'!S13/'Raw Data'!G13</f>
        <v>431739.20550300943</v>
      </c>
      <c r="H13" s="23">
        <f>'Raw Data'!T13/'Raw Data'!H13</f>
        <v>386385.86678507994</v>
      </c>
      <c r="I13" s="23">
        <f>'Raw Data'!U13/'Raw Data'!I13</f>
        <v>429592.01725703903</v>
      </c>
      <c r="J13" s="23">
        <f>'Raw Data'!V13/'Raw Data'!J13</f>
        <v>472225.61628959276</v>
      </c>
      <c r="K13" s="23">
        <f>'Raw Data'!W13/'Raw Data'!K13</f>
        <v>444582.61956521741</v>
      </c>
      <c r="L13" s="23">
        <f>'Raw Data'!X13/'Raw Data'!L13</f>
        <v>502270.11437403399</v>
      </c>
      <c r="M13" s="23">
        <f>'Raw Data'!Y13/'Raw Data'!M13</f>
        <v>452831.13412816689</v>
      </c>
      <c r="N13" s="31">
        <f t="shared" si="0"/>
        <v>460300.30032281001</v>
      </c>
      <c r="O13" s="32">
        <f t="shared" si="1"/>
        <v>446367.86455636349</v>
      </c>
      <c r="P13" s="33">
        <f t="shared" si="2"/>
        <v>5.4095783761324248E-2</v>
      </c>
      <c r="Q13" s="33">
        <f t="shared" si="3"/>
        <v>5.5326266175003962E-2</v>
      </c>
    </row>
    <row r="14" spans="1:18" x14ac:dyDescent="0.25">
      <c r="A14" s="22" t="s">
        <v>15</v>
      </c>
      <c r="B14" s="23">
        <f>'Raw Data'!N14/'Raw Data'!B14</f>
        <v>371072.70480769232</v>
      </c>
      <c r="C14" s="23">
        <f>'Raw Data'!O14/'Raw Data'!C14</f>
        <v>393577.93467819405</v>
      </c>
      <c r="D14" s="23">
        <f>'Raw Data'!P14/'Raw Data'!D14</f>
        <v>413885.23323615163</v>
      </c>
      <c r="E14" s="23">
        <f>'Raw Data'!Q14/'Raw Data'!E14</f>
        <v>438086.13872832368</v>
      </c>
      <c r="F14" s="23">
        <f>'Raw Data'!R14/'Raw Data'!F14</f>
        <v>448492.7996127783</v>
      </c>
      <c r="G14" s="23">
        <f>'Raw Data'!S14/'Raw Data'!G14</f>
        <v>426536.23351648351</v>
      </c>
      <c r="H14" s="23">
        <f>'Raw Data'!T14/'Raw Data'!H14</f>
        <v>417544.91296296299</v>
      </c>
      <c r="I14" s="23">
        <f>'Raw Data'!U14/'Raw Data'!I14</f>
        <v>406737.27114210988</v>
      </c>
      <c r="J14" s="23">
        <f>'Raw Data'!V14/'Raw Data'!J14</f>
        <v>431152.37840136053</v>
      </c>
      <c r="K14" s="23">
        <f>'Raw Data'!W14/'Raw Data'!K14</f>
        <v>432029.40580912866</v>
      </c>
      <c r="L14" s="23">
        <f>'Raw Data'!X14/'Raw Data'!L14</f>
        <v>434137.96768982231</v>
      </c>
      <c r="M14" s="23">
        <f>'Raw Data'!Y14/'Raw Data'!M14</f>
        <v>453787.976635514</v>
      </c>
      <c r="N14" s="31">
        <f t="shared" si="0"/>
        <v>431568.99993558705</v>
      </c>
      <c r="O14" s="32">
        <f t="shared" si="1"/>
        <v>430239.03177346353</v>
      </c>
      <c r="P14" s="33">
        <f t="shared" si="2"/>
        <v>0.11567837233427541</v>
      </c>
      <c r="Q14" s="33">
        <f t="shared" si="3"/>
        <v>9.6410164449126298E-2</v>
      </c>
    </row>
    <row r="15" spans="1:18" x14ac:dyDescent="0.25">
      <c r="A15" s="22" t="s">
        <v>16</v>
      </c>
      <c r="B15" s="23">
        <f>'Raw Data'!N15/'Raw Data'!B15</f>
        <v>316562.66666666669</v>
      </c>
      <c r="C15" s="23">
        <f>'Raw Data'!O15/'Raw Data'!C15</f>
        <v>253608.5</v>
      </c>
      <c r="D15" s="23">
        <f>'Raw Data'!P15/'Raw Data'!D15</f>
        <v>533062</v>
      </c>
      <c r="E15" s="23">
        <f>'Raw Data'!Q15/'Raw Data'!E15</f>
        <v>915075.5</v>
      </c>
      <c r="F15" s="23">
        <f>'Raw Data'!R15/'Raw Data'!F15</f>
        <v>837122</v>
      </c>
      <c r="G15" s="23">
        <f>'Raw Data'!S15/'Raw Data'!G15</f>
        <v>1320045</v>
      </c>
      <c r="H15" s="23">
        <f>'Raw Data'!T15/'Raw Data'!H15</f>
        <v>938735</v>
      </c>
      <c r="I15" s="23">
        <v>0</v>
      </c>
      <c r="J15" s="23">
        <f>'Raw Data'!V15/'Raw Data'!J15</f>
        <v>385192</v>
      </c>
      <c r="K15" s="23">
        <f>'Raw Data'!W15/'Raw Data'!K15</f>
        <v>663637.5</v>
      </c>
      <c r="L15" s="23">
        <f>'Raw Data'!X15/'Raw Data'!L15</f>
        <v>738989.5</v>
      </c>
      <c r="M15" s="23">
        <f>'Raw Data'!Y15/'Raw Data'!M15</f>
        <v>754030.5</v>
      </c>
      <c r="N15" s="31">
        <f t="shared" si="0"/>
        <v>508369.9</v>
      </c>
      <c r="O15" s="32">
        <f t="shared" si="1"/>
        <v>708588.9</v>
      </c>
      <c r="P15" s="33" t="e">
        <f t="shared" si="2"/>
        <v>#DIV/0!</v>
      </c>
      <c r="Q15" s="33">
        <f t="shared" si="3"/>
        <v>0.41452682802375707</v>
      </c>
    </row>
    <row r="16" spans="1:18" x14ac:dyDescent="0.25">
      <c r="A16" s="22" t="s">
        <v>17</v>
      </c>
      <c r="B16" s="23">
        <f>'Raw Data'!N16/'Raw Data'!B16</f>
        <v>608677.11111111112</v>
      </c>
      <c r="C16" s="23">
        <f>'Raw Data'!O16/'Raw Data'!C16</f>
        <v>602392.75652173918</v>
      </c>
      <c r="D16" s="23">
        <f>'Raw Data'!P16/'Raw Data'!D16</f>
        <v>630696.09890109894</v>
      </c>
      <c r="E16" s="23">
        <f>'Raw Data'!Q16/'Raw Data'!E16</f>
        <v>695080.36170212761</v>
      </c>
      <c r="F16" s="23">
        <f>'Raw Data'!R16/'Raw Data'!F16</f>
        <v>659793.60869565222</v>
      </c>
      <c r="G16" s="23">
        <f>'Raw Data'!S16/'Raw Data'!G16</f>
        <v>569000.78217821778</v>
      </c>
      <c r="H16" s="23">
        <f>'Raw Data'!T16/'Raw Data'!H16</f>
        <v>551637.71428571432</v>
      </c>
      <c r="I16" s="23">
        <f>'Raw Data'!U16/'Raw Data'!I16</f>
        <v>551339.1744186047</v>
      </c>
      <c r="J16" s="23">
        <f>'Raw Data'!V16/'Raw Data'!J16</f>
        <v>604943.32499999995</v>
      </c>
      <c r="K16" s="23">
        <f>'Raw Data'!W16/'Raw Data'!K16</f>
        <v>632883.3837209302</v>
      </c>
      <c r="L16" s="23">
        <f>'Raw Data'!X16/'Raw Data'!L16</f>
        <v>660016.24</v>
      </c>
      <c r="M16" s="23">
        <f>'Raw Data'!Y16/'Raw Data'!M16</f>
        <v>792550.57317073166</v>
      </c>
      <c r="N16" s="31">
        <f t="shared" si="0"/>
        <v>648346.53926205332</v>
      </c>
      <c r="O16" s="32">
        <f t="shared" si="1"/>
        <v>634794.1262073078</v>
      </c>
      <c r="P16" s="33">
        <f t="shared" si="2"/>
        <v>0.43750092491883591</v>
      </c>
      <c r="Q16" s="33">
        <f t="shared" si="3"/>
        <v>0.25662831045196227</v>
      </c>
    </row>
    <row r="17" spans="1:17" x14ac:dyDescent="0.25">
      <c r="A17" s="24" t="s">
        <v>18</v>
      </c>
      <c r="B17" s="23">
        <f>'Raw Data'!N17/'Raw Data'!B17</f>
        <v>575478.73684210528</v>
      </c>
      <c r="C17" s="23">
        <f>'Raw Data'!O17/'Raw Data'!C17</f>
        <v>673035.33333333337</v>
      </c>
      <c r="D17" s="23">
        <f>'Raw Data'!P17/'Raw Data'!D17</f>
        <v>572461</v>
      </c>
      <c r="E17" s="23">
        <f>'Raw Data'!Q17/'Raw Data'!E17</f>
        <v>551786.4</v>
      </c>
      <c r="F17" s="23">
        <f>'Raw Data'!R17/'Raw Data'!F17</f>
        <v>666603.28571428568</v>
      </c>
      <c r="G17" s="23">
        <f>'Raw Data'!S17/'Raw Data'!G17</f>
        <v>632458.33333333337</v>
      </c>
      <c r="H17" s="23">
        <f>'Raw Data'!T17/'Raw Data'!H17</f>
        <v>587075</v>
      </c>
      <c r="I17" s="23">
        <f>'Raw Data'!U17/'Raw Data'!I17</f>
        <v>628654.70588235289</v>
      </c>
      <c r="J17" s="23">
        <f>'Raw Data'!V17/'Raw Data'!J17</f>
        <v>751403.21428571432</v>
      </c>
      <c r="K17" s="23">
        <f>'Raw Data'!W17/'Raw Data'!K17</f>
        <v>744193.42105263157</v>
      </c>
      <c r="L17" s="23">
        <f>'Raw Data'!X17/'Raw Data'!L17</f>
        <v>671966.33333333337</v>
      </c>
      <c r="M17" s="23">
        <f>'Raw Data'!Y17/'Raw Data'!M17</f>
        <v>624130.20833333337</v>
      </c>
      <c r="N17" s="31">
        <f t="shared" si="0"/>
        <v>684069.5765774732</v>
      </c>
      <c r="O17" s="32">
        <f t="shared" si="1"/>
        <v>643073.19019349839</v>
      </c>
      <c r="P17" s="33">
        <f t="shared" si="2"/>
        <v>-7.1971107615732069E-3</v>
      </c>
      <c r="Q17" s="33">
        <f t="shared" si="3"/>
        <v>9.0258040867995146E-2</v>
      </c>
    </row>
    <row r="18" spans="1:17" x14ac:dyDescent="0.25">
      <c r="A18" s="22" t="s">
        <v>19</v>
      </c>
      <c r="B18" s="23">
        <f>'Raw Data'!N18/'Raw Data'!B18</f>
        <v>379580.1371484953</v>
      </c>
      <c r="C18" s="23">
        <f>'Raw Data'!O18/'Raw Data'!C18</f>
        <v>383058.41465863452</v>
      </c>
      <c r="D18" s="23">
        <f>'Raw Data'!P18/'Raw Data'!D18</f>
        <v>389100.07522567705</v>
      </c>
      <c r="E18" s="23">
        <f>'Raw Data'!Q18/'Raw Data'!E18</f>
        <v>396446.97853403143</v>
      </c>
      <c r="F18" s="23">
        <f>'Raw Data'!R18/'Raw Data'!F18</f>
        <v>413142.81919406151</v>
      </c>
      <c r="G18" s="23">
        <f>'Raw Data'!S18/'Raw Data'!G18</f>
        <v>402445.6076651538</v>
      </c>
      <c r="H18" s="23">
        <f>'Raw Data'!T18/'Raw Data'!H18</f>
        <v>403661.58682952734</v>
      </c>
      <c r="I18" s="23">
        <f>'Raw Data'!U18/'Raw Data'!I18</f>
        <v>380394.85056239954</v>
      </c>
      <c r="J18" s="23">
        <f>'Raw Data'!V18/'Raw Data'!J18</f>
        <v>386698.89963215974</v>
      </c>
      <c r="K18" s="23">
        <f>'Raw Data'!W18/'Raw Data'!K18</f>
        <v>410039.05814536341</v>
      </c>
      <c r="L18" s="23">
        <f>'Raw Data'!X18/'Raw Data'!L18</f>
        <v>400963.02140368341</v>
      </c>
      <c r="M18" s="23">
        <f>'Raw Data'!Y18/'Raw Data'!M18</f>
        <v>426369.44952380954</v>
      </c>
      <c r="N18" s="31">
        <f t="shared" si="0"/>
        <v>400893.05585348315</v>
      </c>
      <c r="O18" s="32">
        <f t="shared" si="1"/>
        <v>400926.23467158666</v>
      </c>
      <c r="P18" s="33">
        <f t="shared" si="2"/>
        <v>0.1208602032688883</v>
      </c>
      <c r="Q18" s="33">
        <f t="shared" si="3"/>
        <v>9.5783518614115784E-2</v>
      </c>
    </row>
    <row r="19" spans="1:17" x14ac:dyDescent="0.25">
      <c r="A19" s="22" t="s">
        <v>20</v>
      </c>
      <c r="B19" s="23">
        <f>'Raw Data'!N19/'Raw Data'!B19</f>
        <v>328938.29447852762</v>
      </c>
      <c r="C19" s="23">
        <f>'Raw Data'!O19/'Raw Data'!C19</f>
        <v>326976.91968503938</v>
      </c>
      <c r="D19" s="23">
        <f>'Raw Data'!P19/'Raw Data'!D19</f>
        <v>371505.05741626793</v>
      </c>
      <c r="E19" s="23">
        <f>'Raw Data'!Q19/'Raw Data'!E19</f>
        <v>347944.3382352941</v>
      </c>
      <c r="F19" s="23">
        <f>'Raw Data'!R19/'Raw Data'!F19</f>
        <v>347526.9951768489</v>
      </c>
      <c r="G19" s="23">
        <f>'Raw Data'!S19/'Raw Data'!G19</f>
        <v>325345.55128205131</v>
      </c>
      <c r="H19" s="23">
        <f>'Raw Data'!T19/'Raw Data'!H19</f>
        <v>320841.08650519029</v>
      </c>
      <c r="I19" s="23">
        <f>'Raw Data'!U19/'Raw Data'!I19</f>
        <v>354455.43952299829</v>
      </c>
      <c r="J19" s="23">
        <f>'Raw Data'!V19/'Raw Data'!J19</f>
        <v>351586.7524590164</v>
      </c>
      <c r="K19" s="23">
        <f>'Raw Data'!W19/'Raw Data'!K19</f>
        <v>357342.57460317458</v>
      </c>
      <c r="L19" s="23">
        <f>'Raw Data'!X19/'Raw Data'!L19</f>
        <v>404689.42546583852</v>
      </c>
      <c r="M19" s="23">
        <f>'Raw Data'!Y19/'Raw Data'!M19</f>
        <v>407033.22647058824</v>
      </c>
      <c r="N19" s="31">
        <f t="shared" si="0"/>
        <v>375021.48370432324</v>
      </c>
      <c r="O19" s="32">
        <f t="shared" si="1"/>
        <v>358827.04471372685</v>
      </c>
      <c r="P19" s="33">
        <f t="shared" si="2"/>
        <v>0.14833398245586388</v>
      </c>
      <c r="Q19" s="33">
        <f t="shared" si="3"/>
        <v>9.5633069712187893E-2</v>
      </c>
    </row>
    <row r="20" spans="1:17" x14ac:dyDescent="0.25">
      <c r="A20" s="22" t="s">
        <v>21</v>
      </c>
      <c r="B20" s="23">
        <f>'Raw Data'!N20/'Raw Data'!B20</f>
        <v>408853.67524752475</v>
      </c>
      <c r="C20" s="23">
        <f>'Raw Data'!O20/'Raw Data'!C20</f>
        <v>433816.08793456032</v>
      </c>
      <c r="D20" s="23">
        <f>'Raw Data'!P20/'Raw Data'!D20</f>
        <v>431209.00854700856</v>
      </c>
      <c r="E20" s="23">
        <f>'Raw Data'!Q20/'Raw Data'!E20</f>
        <v>460614.97091722593</v>
      </c>
      <c r="F20" s="23">
        <f>'Raw Data'!R20/'Raw Data'!F20</f>
        <v>454419.84827586205</v>
      </c>
      <c r="G20" s="23">
        <f>'Raw Data'!S20/'Raw Data'!G20</f>
        <v>443007.62272727274</v>
      </c>
      <c r="H20" s="23">
        <f>'Raw Data'!T20/'Raw Data'!H20</f>
        <v>393650.31294117647</v>
      </c>
      <c r="I20" s="23">
        <f>'Raw Data'!U20/'Raw Data'!I20</f>
        <v>406431.35555555555</v>
      </c>
      <c r="J20" s="23">
        <f>'Raw Data'!V20/'Raw Data'!J20</f>
        <v>425409.36170212767</v>
      </c>
      <c r="K20" s="23">
        <f>'Raw Data'!W20/'Raw Data'!K20</f>
        <v>409785.2120481928</v>
      </c>
      <c r="L20" s="23">
        <f>'Raw Data'!X20/'Raw Data'!L20</f>
        <v>406840.77064220182</v>
      </c>
      <c r="M20" s="23">
        <f>'Raw Data'!Y20/'Raw Data'!M20</f>
        <v>404782.27004219411</v>
      </c>
      <c r="N20" s="31">
        <f t="shared" si="0"/>
        <v>410649.79399805435</v>
      </c>
      <c r="O20" s="32">
        <f t="shared" si="1"/>
        <v>423615.07333988184</v>
      </c>
      <c r="P20" s="33">
        <f t="shared" si="2"/>
        <v>-4.0574761046850956E-3</v>
      </c>
      <c r="Q20" s="33">
        <f t="shared" si="3"/>
        <v>-6.1285218956490146E-2</v>
      </c>
    </row>
    <row r="21" spans="1:17" x14ac:dyDescent="0.25">
      <c r="A21" s="22" t="s">
        <v>22</v>
      </c>
      <c r="B21" s="23">
        <f>'Raw Data'!N21/'Raw Data'!B21</f>
        <v>366241.98340248963</v>
      </c>
      <c r="C21" s="23">
        <f>'Raw Data'!O21/'Raw Data'!C21</f>
        <v>402833.23236514523</v>
      </c>
      <c r="D21" s="23">
        <f>'Raw Data'!P21/'Raw Data'!D21</f>
        <v>438440.01953125</v>
      </c>
      <c r="E21" s="23">
        <f>'Raw Data'!Q21/'Raw Data'!E21</f>
        <v>409206.80232558138</v>
      </c>
      <c r="F21" s="23">
        <f>'Raw Data'!R21/'Raw Data'!F21</f>
        <v>394962.51865671639</v>
      </c>
      <c r="G21" s="23">
        <f>'Raw Data'!S21/'Raw Data'!G21</f>
        <v>400633.94509803923</v>
      </c>
      <c r="H21" s="23">
        <f>'Raw Data'!T21/'Raw Data'!H21</f>
        <v>400447.23981900455</v>
      </c>
      <c r="I21" s="23">
        <f>'Raw Data'!U21/'Raw Data'!I21</f>
        <v>426620.97890295356</v>
      </c>
      <c r="J21" s="23">
        <f>'Raw Data'!V21/'Raw Data'!J21</f>
        <v>406306.23222748813</v>
      </c>
      <c r="K21" s="23">
        <f>'Raw Data'!W21/'Raw Data'!K21</f>
        <v>404009.53097345133</v>
      </c>
      <c r="L21" s="23">
        <f>'Raw Data'!X21/'Raw Data'!L21</f>
        <v>435610.57142857142</v>
      </c>
      <c r="M21" s="23">
        <f>'Raw Data'!Y21/'Raw Data'!M21</f>
        <v>439182.75862068968</v>
      </c>
      <c r="N21" s="31">
        <f t="shared" si="0"/>
        <v>422346.01443063078</v>
      </c>
      <c r="O21" s="32">
        <f t="shared" si="1"/>
        <v>415542.05975837458</v>
      </c>
      <c r="P21" s="33">
        <f t="shared" si="2"/>
        <v>2.9444824185717401E-2</v>
      </c>
      <c r="Q21" s="33">
        <f t="shared" si="3"/>
        <v>1.6940494853407016E-3</v>
      </c>
    </row>
    <row r="22" spans="1:17" x14ac:dyDescent="0.25">
      <c r="A22" s="22" t="s">
        <v>23</v>
      </c>
      <c r="B22" s="23">
        <f>'Raw Data'!N22/'Raw Data'!B22</f>
        <v>339695.26450116007</v>
      </c>
      <c r="C22" s="23">
        <f>'Raw Data'!O22/'Raw Data'!C22</f>
        <v>345878.88787185354</v>
      </c>
      <c r="D22" s="23">
        <f>'Raw Data'!P22/'Raw Data'!D22</f>
        <v>364021.93764434179</v>
      </c>
      <c r="E22" s="23">
        <f>'Raw Data'!Q22/'Raw Data'!E22</f>
        <v>353228.29197080294</v>
      </c>
      <c r="F22" s="23">
        <f>'Raw Data'!R22/'Raw Data'!F22</f>
        <v>378378.43099273607</v>
      </c>
      <c r="G22" s="23">
        <f>'Raw Data'!S22/'Raw Data'!G22</f>
        <v>386854.93796526053</v>
      </c>
      <c r="H22" s="23">
        <f>'Raw Data'!T22/'Raw Data'!H22</f>
        <v>366610.51288659795</v>
      </c>
      <c r="I22" s="23">
        <f>'Raw Data'!U22/'Raw Data'!I22</f>
        <v>396236.95013123361</v>
      </c>
      <c r="J22" s="23">
        <f>'Raw Data'!V22/'Raw Data'!J22</f>
        <v>376259.10538641684</v>
      </c>
      <c r="K22" s="23">
        <f>'Raw Data'!W22/'Raw Data'!K22</f>
        <v>394248.69397590362</v>
      </c>
      <c r="L22" s="23">
        <f>'Raw Data'!X22/'Raw Data'!L22</f>
        <v>431284.73394495412</v>
      </c>
      <c r="M22" s="23">
        <f>'Raw Data'!Y22/'Raw Data'!M22</f>
        <v>429853.08281573496</v>
      </c>
      <c r="N22" s="31">
        <f t="shared" si="0"/>
        <v>405576.51325084863</v>
      </c>
      <c r="O22" s="32">
        <f t="shared" si="1"/>
        <v>387697.66777139821</v>
      </c>
      <c r="P22" s="33">
        <f t="shared" si="2"/>
        <v>8.4838460101632859E-2</v>
      </c>
      <c r="Q22" s="33">
        <f t="shared" si="3"/>
        <v>0.18084389528114592</v>
      </c>
    </row>
    <row r="23" spans="1:17" x14ac:dyDescent="0.25">
      <c r="A23" s="22" t="s">
        <v>24</v>
      </c>
      <c r="B23" s="23">
        <f>'Raw Data'!N23/'Raw Data'!B23</f>
        <v>444831.45541401271</v>
      </c>
      <c r="C23" s="23">
        <f>'Raw Data'!O23/'Raw Data'!C23</f>
        <v>443689.91721854307</v>
      </c>
      <c r="D23" s="23">
        <f>'Raw Data'!P23/'Raw Data'!D23</f>
        <v>445122.4418604651</v>
      </c>
      <c r="E23" s="23">
        <f>'Raw Data'!Q23/'Raw Data'!E23</f>
        <v>446423.72843450477</v>
      </c>
      <c r="F23" s="23">
        <f>'Raw Data'!R23/'Raw Data'!F23</f>
        <v>524633.14465408807</v>
      </c>
      <c r="G23" s="23">
        <f>'Raw Data'!S23/'Raw Data'!G23</f>
        <v>489762.71137026238</v>
      </c>
      <c r="H23" s="23">
        <f>'Raw Data'!T23/'Raw Data'!H23</f>
        <v>414182.77950310562</v>
      </c>
      <c r="I23" s="23">
        <f>'Raw Data'!U23/'Raw Data'!I23</f>
        <v>481386.19629629632</v>
      </c>
      <c r="J23" s="23">
        <f>'Raw Data'!V23/'Raw Data'!J23</f>
        <v>485175.82771535579</v>
      </c>
      <c r="K23" s="23">
        <f>'Raw Data'!W23/'Raw Data'!K23</f>
        <v>477499.97306397307</v>
      </c>
      <c r="L23" s="23">
        <f>'Raw Data'!X23/'Raw Data'!L23</f>
        <v>497037.56491228071</v>
      </c>
      <c r="M23" s="23">
        <f>'Raw Data'!Y23/'Raw Data'!M23</f>
        <v>490296.54487179487</v>
      </c>
      <c r="N23" s="31">
        <f t="shared" si="0"/>
        <v>486279.22137194016</v>
      </c>
      <c r="O23" s="32">
        <f t="shared" si="1"/>
        <v>475152.09126821271</v>
      </c>
      <c r="P23" s="33">
        <f t="shared" si="2"/>
        <v>1.8509771663693868E-2</v>
      </c>
      <c r="Q23" s="33">
        <f t="shared" si="3"/>
        <v>0.10148691407810605</v>
      </c>
    </row>
    <row r="24" spans="1:17" x14ac:dyDescent="0.25">
      <c r="A24" s="22" t="s">
        <v>25</v>
      </c>
      <c r="B24" s="23">
        <f>'Raw Data'!N24/'Raw Data'!B24</f>
        <v>551786.43076923082</v>
      </c>
      <c r="C24" s="23">
        <f>'Raw Data'!O24/'Raw Data'!C24</f>
        <v>527279.68000000005</v>
      </c>
      <c r="D24" s="23">
        <f>'Raw Data'!P24/'Raw Data'!D24</f>
        <v>522549.77099236642</v>
      </c>
      <c r="E24" s="23">
        <f>'Raw Data'!Q24/'Raw Data'!E24</f>
        <v>593742.06504065043</v>
      </c>
      <c r="F24" s="23">
        <f>'Raw Data'!R24/'Raw Data'!F24</f>
        <v>589826.70866141736</v>
      </c>
      <c r="G24" s="23">
        <f>'Raw Data'!S24/'Raw Data'!G24</f>
        <v>598296.93650793645</v>
      </c>
      <c r="H24" s="23">
        <f>'Raw Data'!T24/'Raw Data'!H24</f>
        <v>614220.85470085475</v>
      </c>
      <c r="I24" s="23">
        <f>'Raw Data'!U24/'Raw Data'!I24</f>
        <v>645529.91891891893</v>
      </c>
      <c r="J24" s="23">
        <f>'Raw Data'!V24/'Raw Data'!J24</f>
        <v>689421.49180327868</v>
      </c>
      <c r="K24" s="23">
        <f>'Raw Data'!W24/'Raw Data'!K24</f>
        <v>663328.05263157899</v>
      </c>
      <c r="L24" s="23">
        <f>'Raw Data'!X24/'Raw Data'!L24</f>
        <v>692840.89147286827</v>
      </c>
      <c r="M24" s="23">
        <f>'Raw Data'!Y24/'Raw Data'!M24</f>
        <v>622800.65</v>
      </c>
      <c r="N24" s="31">
        <f t="shared" si="0"/>
        <v>662784.20096532884</v>
      </c>
      <c r="O24" s="32">
        <f t="shared" si="1"/>
        <v>623255.73407298722</v>
      </c>
      <c r="P24" s="33">
        <f t="shared" si="2"/>
        <v>-3.5210248592325577E-2</v>
      </c>
      <c r="Q24" s="33">
        <f t="shared" si="3"/>
        <v>0.19184943630775814</v>
      </c>
    </row>
    <row r="25" spans="1:17" x14ac:dyDescent="0.25">
      <c r="A25" s="22" t="s">
        <v>26</v>
      </c>
      <c r="B25" s="23">
        <f>'Raw Data'!N25/'Raw Data'!B25</f>
        <v>531621.91252955084</v>
      </c>
      <c r="C25" s="23">
        <f>'Raw Data'!O25/'Raw Data'!C25</f>
        <v>609803.0262927257</v>
      </c>
      <c r="D25" s="23">
        <f>'Raw Data'!P25/'Raw Data'!D25</f>
        <v>688710.09523809527</v>
      </c>
      <c r="E25" s="23">
        <f>'Raw Data'!Q25/'Raw Data'!E25</f>
        <v>779447.59592529712</v>
      </c>
      <c r="F25" s="23">
        <f>'Raw Data'!R25/'Raw Data'!F25</f>
        <v>721170.47411210951</v>
      </c>
      <c r="G25" s="23">
        <f>'Raw Data'!S25/'Raw Data'!G25</f>
        <v>661248.01779801329</v>
      </c>
      <c r="H25" s="23">
        <f>'Raw Data'!T25/'Raw Data'!H25</f>
        <v>689544.2328707719</v>
      </c>
      <c r="I25" s="23">
        <f>'Raw Data'!U25/'Raw Data'!I25</f>
        <v>485791.23594425758</v>
      </c>
      <c r="J25" s="23">
        <f>'Raw Data'!V25/'Raw Data'!J25</f>
        <v>577916.69691551186</v>
      </c>
      <c r="K25" s="23">
        <f>'Raw Data'!W25/'Raw Data'!K25</f>
        <v>621553.88464800676</v>
      </c>
      <c r="L25" s="23">
        <f>'Raw Data'!X25/'Raw Data'!L25</f>
        <v>680710.70439189184</v>
      </c>
      <c r="M25" s="23">
        <f>'Raw Data'!Y25/'Raw Data'!M25</f>
        <v>610701.86244019144</v>
      </c>
      <c r="N25" s="31">
        <f t="shared" si="0"/>
        <v>595334.87686797197</v>
      </c>
      <c r="O25" s="32">
        <f t="shared" si="1"/>
        <v>651679.48002841463</v>
      </c>
      <c r="P25" s="33">
        <f t="shared" si="2"/>
        <v>0.25712820086829807</v>
      </c>
      <c r="Q25" s="33">
        <f t="shared" si="3"/>
        <v>-0.11326715455061749</v>
      </c>
    </row>
    <row r="26" spans="1:17" ht="15" customHeight="1" x14ac:dyDescent="0.25">
      <c r="A26" s="22" t="s">
        <v>27</v>
      </c>
      <c r="B26" s="23">
        <f>'Raw Data'!N26/'Raw Data'!B26</f>
        <v>457871.3869445537</v>
      </c>
      <c r="C26" s="23">
        <f>'Raw Data'!O26/'Raw Data'!C26</f>
        <v>469041.45086241479</v>
      </c>
      <c r="D26" s="23">
        <f>'Raw Data'!P26/'Raw Data'!D26</f>
        <v>497929.10332252836</v>
      </c>
      <c r="E26" s="23">
        <f>'Raw Data'!Q26/'Raw Data'!E26</f>
        <v>511775.68826725701</v>
      </c>
      <c r="F26" s="23">
        <f>'Raw Data'!R26/'Raw Data'!F26</f>
        <v>508695.78681541584</v>
      </c>
      <c r="G26" s="23">
        <f>'Raw Data'!S26/'Raw Data'!G26</f>
        <v>496766.27419042081</v>
      </c>
      <c r="H26" s="23">
        <f>'Raw Data'!T26/'Raw Data'!H26</f>
        <v>476457.70003996801</v>
      </c>
      <c r="I26" s="23">
        <f>'Raw Data'!U26/'Raw Data'!I26</f>
        <v>482897.82091076171</v>
      </c>
      <c r="J26" s="23">
        <f>'Raw Data'!V26/'Raw Data'!J26</f>
        <v>495612.70543744892</v>
      </c>
      <c r="K26" s="23">
        <f>'Raw Data'!W26/'Raw Data'!K26</f>
        <v>511542.88645854045</v>
      </c>
      <c r="L26" s="23">
        <f>'Raw Data'!X26/'Raw Data'!L26</f>
        <v>523962.26345226617</v>
      </c>
      <c r="M26" s="23">
        <f>'Raw Data'!Y26/'Raw Data'!M26</f>
        <v>537944.8757220048</v>
      </c>
      <c r="N26" s="31">
        <f t="shared" si="0"/>
        <v>510392.1103962044</v>
      </c>
      <c r="O26" s="32">
        <f t="shared" si="1"/>
        <v>504358.51046166121</v>
      </c>
      <c r="P26" s="33">
        <f t="shared" si="2"/>
        <v>0.11399317293961374</v>
      </c>
      <c r="Q26" s="33">
        <f t="shared" si="3"/>
        <v>8.0364397526602585E-2</v>
      </c>
    </row>
    <row r="27" spans="1:17" x14ac:dyDescent="0.25">
      <c r="A27" s="22" t="s">
        <v>28</v>
      </c>
      <c r="B27" s="23">
        <f>'Raw Data'!N27/'Raw Data'!B27</f>
        <v>427216.96301369864</v>
      </c>
      <c r="C27" s="23">
        <f>'Raw Data'!O27/'Raw Data'!C27</f>
        <v>446922.75857431069</v>
      </c>
      <c r="D27" s="23">
        <f>'Raw Data'!P27/'Raw Data'!D27</f>
        <v>417249.38378378376</v>
      </c>
      <c r="E27" s="23">
        <f>'Raw Data'!Q27/'Raw Data'!E27</f>
        <v>438992.54268696229</v>
      </c>
      <c r="F27" s="23">
        <f>'Raw Data'!R27/'Raw Data'!F27</f>
        <v>425895.81611436</v>
      </c>
      <c r="G27" s="23">
        <f>'Raw Data'!S27/'Raw Data'!G27</f>
        <v>400223.74067046173</v>
      </c>
      <c r="H27" s="23">
        <f>'Raw Data'!T27/'Raw Data'!H27</f>
        <v>394444.28904109588</v>
      </c>
      <c r="I27" s="23">
        <f>'Raw Data'!U27/'Raw Data'!I27</f>
        <v>403009.37782485876</v>
      </c>
      <c r="J27" s="23">
        <f>'Raw Data'!V27/'Raw Data'!J27</f>
        <v>418520.80040322582</v>
      </c>
      <c r="K27" s="23">
        <f>'Raw Data'!W27/'Raw Data'!K27</f>
        <v>437622.30653594772</v>
      </c>
      <c r="L27" s="23">
        <f>'Raw Data'!X27/'Raw Data'!L27</f>
        <v>442866.97246558196</v>
      </c>
      <c r="M27" s="23">
        <f>'Raw Data'!Y27/'Raw Data'!M27</f>
        <v>440383.56724137929</v>
      </c>
      <c r="N27" s="31">
        <f t="shared" si="0"/>
        <v>428480.60489419865</v>
      </c>
      <c r="O27" s="32">
        <f t="shared" si="1"/>
        <v>421920.87967676565</v>
      </c>
      <c r="P27" s="33">
        <f t="shared" si="2"/>
        <v>9.2737766099236368E-2</v>
      </c>
      <c r="Q27" s="33">
        <f t="shared" si="3"/>
        <v>5.5444499996154653E-2</v>
      </c>
    </row>
    <row r="28" spans="1:17" ht="15" customHeight="1" x14ac:dyDescent="0.25">
      <c r="A28" s="22" t="s">
        <v>29</v>
      </c>
      <c r="B28" s="23">
        <f>'Raw Data'!N28/'Raw Data'!B28</f>
        <v>443597.67741935485</v>
      </c>
      <c r="C28" s="23">
        <f>'Raw Data'!O28/'Raw Data'!C28</f>
        <v>438777.59129612107</v>
      </c>
      <c r="D28" s="23">
        <f>'Raw Data'!P28/'Raw Data'!D28</f>
        <v>461390.57059961313</v>
      </c>
      <c r="E28" s="23">
        <f>'Raw Data'!Q28/'Raw Data'!E28</f>
        <v>470306.4274661509</v>
      </c>
      <c r="F28" s="23">
        <f>'Raw Data'!R28/'Raw Data'!F28</f>
        <v>479842.20019436348</v>
      </c>
      <c r="G28" s="23">
        <f>'Raw Data'!S28/'Raw Data'!G28</f>
        <v>458952.91412742384</v>
      </c>
      <c r="H28" s="23">
        <f>'Raw Data'!T28/'Raw Data'!H28</f>
        <v>470015.66032350145</v>
      </c>
      <c r="I28" s="23">
        <f>'Raw Data'!U28/'Raw Data'!I28</f>
        <v>481137.71608527133</v>
      </c>
      <c r="J28" s="23">
        <f>'Raw Data'!V28/'Raw Data'!J28</f>
        <v>491793.54257425742</v>
      </c>
      <c r="K28" s="23">
        <f>'Raw Data'!W28/'Raw Data'!K28</f>
        <v>505564.35082604468</v>
      </c>
      <c r="L28" s="23">
        <f>'Raw Data'!X28/'Raw Data'!L28</f>
        <v>496988.1944692239</v>
      </c>
      <c r="M28" s="23">
        <f>'Raw Data'!Y28/'Raw Data'!M28</f>
        <v>484199.49224137934</v>
      </c>
      <c r="N28" s="31">
        <f t="shared" si="0"/>
        <v>491936.65923923533</v>
      </c>
      <c r="O28" s="32">
        <f t="shared" si="1"/>
        <v>480019.10689072293</v>
      </c>
      <c r="P28" s="33">
        <f t="shared" si="2"/>
        <v>6.3636170138974876E-3</v>
      </c>
      <c r="Q28" s="33">
        <f t="shared" si="3"/>
        <v>4.9435170753759083E-2</v>
      </c>
    </row>
    <row r="29" spans="1:17" ht="15" customHeight="1" x14ac:dyDescent="0.25">
      <c r="A29" s="22" t="s">
        <v>30</v>
      </c>
      <c r="B29" s="23">
        <f>'Raw Data'!N29/'Raw Data'!B29</f>
        <v>565383.82278481009</v>
      </c>
      <c r="C29" s="23">
        <f>'Raw Data'!O29/'Raw Data'!C29</f>
        <v>456516.6551724138</v>
      </c>
      <c r="D29" s="23">
        <f>'Raw Data'!P29/'Raw Data'!D29</f>
        <v>466980.75</v>
      </c>
      <c r="E29" s="23">
        <f>'Raw Data'!Q29/'Raw Data'!E29</f>
        <v>490795.87654320989</v>
      </c>
      <c r="F29" s="23">
        <f>'Raw Data'!R29/'Raw Data'!F29</f>
        <v>398329.08235294116</v>
      </c>
      <c r="G29" s="23">
        <f>'Raw Data'!S29/'Raw Data'!G29</f>
        <v>440750.24358974356</v>
      </c>
      <c r="H29" s="23">
        <f>'Raw Data'!T29/'Raw Data'!H29</f>
        <v>581948.35365853657</v>
      </c>
      <c r="I29" s="23">
        <f>'Raw Data'!U29/'Raw Data'!I29</f>
        <v>483037.9589041096</v>
      </c>
      <c r="J29" s="23">
        <f>'Raw Data'!V29/'Raw Data'!J29</f>
        <v>536446.17977528088</v>
      </c>
      <c r="K29" s="23">
        <f>'Raw Data'!W29/'Raw Data'!K29</f>
        <v>601559.86516853934</v>
      </c>
      <c r="L29" s="23">
        <f>'Raw Data'!X29/'Raw Data'!L29</f>
        <v>598010.28089887637</v>
      </c>
      <c r="M29" s="23">
        <f>'Raw Data'!Y29/'Raw Data'!M29</f>
        <v>514527.02020202018</v>
      </c>
      <c r="N29" s="31">
        <f t="shared" si="0"/>
        <v>546716.26098976529</v>
      </c>
      <c r="O29" s="32">
        <f t="shared" si="1"/>
        <v>511238.56110932573</v>
      </c>
      <c r="P29" s="33">
        <f t="shared" si="2"/>
        <v>6.5189620644620264E-2</v>
      </c>
      <c r="Q29" s="33">
        <f t="shared" si="3"/>
        <v>0.10181633868638093</v>
      </c>
    </row>
    <row r="30" spans="1:17" x14ac:dyDescent="0.25">
      <c r="A30" s="22" t="s">
        <v>31</v>
      </c>
      <c r="B30" s="23">
        <f>'Raw Data'!N30/'Raw Data'!B30</f>
        <v>415427.44040574809</v>
      </c>
      <c r="C30" s="23">
        <f>'Raw Data'!O30/'Raw Data'!C30</f>
        <v>428506.69363166951</v>
      </c>
      <c r="D30" s="23">
        <f>'Raw Data'!P30/'Raw Data'!D30</f>
        <v>429696.48064806481</v>
      </c>
      <c r="E30" s="23">
        <f>'Raw Data'!Q30/'Raw Data'!E30</f>
        <v>462680.56032906764</v>
      </c>
      <c r="F30" s="23">
        <f>'Raw Data'!R30/'Raw Data'!F30</f>
        <v>439905.29493087559</v>
      </c>
      <c r="G30" s="23">
        <f>'Raw Data'!S30/'Raw Data'!G30</f>
        <v>436578.02454545454</v>
      </c>
      <c r="H30" s="23">
        <f>'Raw Data'!T30/'Raw Data'!H30</f>
        <v>383523.95688847237</v>
      </c>
      <c r="I30" s="23">
        <f>'Raw Data'!U30/'Raw Data'!I30</f>
        <v>439632.79135338345</v>
      </c>
      <c r="J30" s="23">
        <f>'Raw Data'!V30/'Raw Data'!J30</f>
        <v>432261.39046746102</v>
      </c>
      <c r="K30" s="23">
        <f>'Raw Data'!W30/'Raw Data'!K30</f>
        <v>439537.32124352333</v>
      </c>
      <c r="L30" s="23">
        <f>'Raw Data'!X30/'Raw Data'!L30</f>
        <v>444560.0223325062</v>
      </c>
      <c r="M30" s="23">
        <f>'Raw Data'!Y30/'Raw Data'!M30</f>
        <v>469384.22480620153</v>
      </c>
      <c r="N30" s="31">
        <f t="shared" si="0"/>
        <v>445075.15004061518</v>
      </c>
      <c r="O30" s="32">
        <f t="shared" si="1"/>
        <v>437776.00675450108</v>
      </c>
      <c r="P30" s="33">
        <f t="shared" si="2"/>
        <v>6.7673372045861394E-2</v>
      </c>
      <c r="Q30" s="33">
        <f t="shared" si="3"/>
        <v>9.2362274176134684E-2</v>
      </c>
    </row>
    <row r="31" spans="1:17" x14ac:dyDescent="0.25">
      <c r="A31" s="22" t="s">
        <v>32</v>
      </c>
      <c r="B31" s="23">
        <f>'Raw Data'!N31/'Raw Data'!B31</f>
        <v>421087.64705882355</v>
      </c>
      <c r="C31" s="23">
        <f>'Raw Data'!O31/'Raw Data'!C31</f>
        <v>412085.51111111109</v>
      </c>
      <c r="D31" s="23">
        <f>'Raw Data'!P31/'Raw Data'!D31</f>
        <v>545176.50574712642</v>
      </c>
      <c r="E31" s="23">
        <f>'Raw Data'!Q31/'Raw Data'!E31</f>
        <v>477864.62121212122</v>
      </c>
      <c r="F31" s="23">
        <f>'Raw Data'!R31/'Raw Data'!F31</f>
        <v>559384.42253521131</v>
      </c>
      <c r="G31" s="23">
        <f>'Raw Data'!S31/'Raw Data'!G31</f>
        <v>445875.55384615384</v>
      </c>
      <c r="H31" s="23">
        <f>'Raw Data'!T31/'Raw Data'!H31</f>
        <v>399735.21917808219</v>
      </c>
      <c r="I31" s="23">
        <f>'Raw Data'!U31/'Raw Data'!I31</f>
        <v>468675.7878787879</v>
      </c>
      <c r="J31" s="23">
        <f>'Raw Data'!V31/'Raw Data'!J31</f>
        <v>380600.56</v>
      </c>
      <c r="K31" s="23">
        <f>'Raw Data'!W31/'Raw Data'!K31</f>
        <v>438944.8</v>
      </c>
      <c r="L31" s="23">
        <f>'Raw Data'!X31/'Raw Data'!L31</f>
        <v>521604.69565217389</v>
      </c>
      <c r="M31" s="23">
        <f>'Raw Data'!Y31/'Raw Data'!M31</f>
        <v>565639.34782608692</v>
      </c>
      <c r="N31" s="31">
        <f t="shared" si="0"/>
        <v>475093.03827140975</v>
      </c>
      <c r="O31" s="32">
        <f t="shared" si="1"/>
        <v>480350.15138757444</v>
      </c>
      <c r="P31" s="33">
        <f t="shared" si="2"/>
        <v>0.20688834895046121</v>
      </c>
      <c r="Q31" s="33">
        <f t="shared" si="3"/>
        <v>3.7534343214070828E-2</v>
      </c>
    </row>
    <row r="32" spans="1:17" x14ac:dyDescent="0.25">
      <c r="A32" s="22" t="s">
        <v>33</v>
      </c>
      <c r="B32" s="23">
        <f>'Raw Data'!N32/'Raw Data'!B32</f>
        <v>338507.02283105021</v>
      </c>
      <c r="C32" s="23">
        <f>'Raw Data'!O32/'Raw Data'!C32</f>
        <v>344209.3404255319</v>
      </c>
      <c r="D32" s="23">
        <f>'Raw Data'!P32/'Raw Data'!D32</f>
        <v>391132.05676855898</v>
      </c>
      <c r="E32" s="23">
        <f>'Raw Data'!Q32/'Raw Data'!E32</f>
        <v>399171.1504424779</v>
      </c>
      <c r="F32" s="23">
        <f>'Raw Data'!R32/'Raw Data'!F32</f>
        <v>420717.39500000002</v>
      </c>
      <c r="G32" s="23">
        <f>'Raw Data'!S32/'Raw Data'!G32</f>
        <v>413995.55656108598</v>
      </c>
      <c r="H32" s="23">
        <f>'Raw Data'!T32/'Raw Data'!H32</f>
        <v>408014.99043062201</v>
      </c>
      <c r="I32" s="23">
        <f>'Raw Data'!U32/'Raw Data'!I32</f>
        <v>406469.38990825688</v>
      </c>
      <c r="J32" s="23">
        <f>'Raw Data'!V32/'Raw Data'!J32</f>
        <v>400683.16071428574</v>
      </c>
      <c r="K32" s="23">
        <f>'Raw Data'!W32/'Raw Data'!K32</f>
        <v>444085.61410788383</v>
      </c>
      <c r="L32" s="23">
        <f>'Raw Data'!X32/'Raw Data'!L32</f>
        <v>461682.38461538462</v>
      </c>
      <c r="M32" s="23">
        <f>'Raw Data'!Y32/'Raw Data'!M32</f>
        <v>463982.11278195487</v>
      </c>
      <c r="N32" s="31">
        <f t="shared" si="0"/>
        <v>435380.53242555319</v>
      </c>
      <c r="O32" s="32">
        <f t="shared" si="1"/>
        <v>420993.38113305112</v>
      </c>
      <c r="P32" s="33">
        <f t="shared" si="2"/>
        <v>0.14149336777039725</v>
      </c>
      <c r="Q32" s="33">
        <f t="shared" si="3"/>
        <v>0.1862543730505393</v>
      </c>
    </row>
    <row r="33" spans="1:17" x14ac:dyDescent="0.25">
      <c r="A33" s="22" t="s">
        <v>34</v>
      </c>
      <c r="B33" s="23">
        <f>'Raw Data'!N33/'Raw Data'!B33</f>
        <v>417997.1886792453</v>
      </c>
      <c r="C33" s="23">
        <f>'Raw Data'!O33/'Raw Data'!C33</f>
        <v>420635.1875</v>
      </c>
      <c r="D33" s="23">
        <f>'Raw Data'!P33/'Raw Data'!D33</f>
        <v>472238.51063829788</v>
      </c>
      <c r="E33" s="23">
        <f>'Raw Data'!Q33/'Raw Data'!E33</f>
        <v>420757.32558139536</v>
      </c>
      <c r="F33" s="23">
        <f>'Raw Data'!R33/'Raw Data'!F33</f>
        <v>437772.55319148937</v>
      </c>
      <c r="G33" s="23">
        <f>'Raw Data'!S33/'Raw Data'!G33</f>
        <v>488494.68181818182</v>
      </c>
      <c r="H33" s="23">
        <f>'Raw Data'!T33/'Raw Data'!H33</f>
        <v>550294.77777777775</v>
      </c>
      <c r="I33" s="23">
        <f>'Raw Data'!U33/'Raw Data'!I33</f>
        <v>567635.5777777778</v>
      </c>
      <c r="J33" s="23">
        <f>'Raw Data'!V33/'Raw Data'!J33</f>
        <v>499791</v>
      </c>
      <c r="K33" s="23">
        <f>'Raw Data'!W33/'Raw Data'!K33</f>
        <v>569381.94545454544</v>
      </c>
      <c r="L33" s="23">
        <f>'Raw Data'!X33/'Raw Data'!L33</f>
        <v>562671.71428571432</v>
      </c>
      <c r="M33" s="23">
        <f>'Raw Data'!Y33/'Raw Data'!M33</f>
        <v>592830.75</v>
      </c>
      <c r="N33" s="31">
        <f t="shared" si="0"/>
        <v>558462.19750360749</v>
      </c>
      <c r="O33" s="32">
        <f t="shared" si="1"/>
        <v>516186.88365251792</v>
      </c>
      <c r="P33" s="33">
        <f t="shared" si="2"/>
        <v>4.4386175230344348E-2</v>
      </c>
      <c r="Q33" s="33">
        <f t="shared" si="3"/>
        <v>0.25536299273581997</v>
      </c>
    </row>
    <row r="34" spans="1:17" ht="15" customHeight="1" x14ac:dyDescent="0.25">
      <c r="A34" s="22" t="s">
        <v>35</v>
      </c>
      <c r="B34" s="23">
        <f>'Raw Data'!N34/'Raw Data'!B34</f>
        <v>385935.66808510636</v>
      </c>
      <c r="C34" s="23">
        <f>'Raw Data'!O34/'Raw Data'!C34</f>
        <v>396930.86757990869</v>
      </c>
      <c r="D34" s="23">
        <f>'Raw Data'!P34/'Raw Data'!D34</f>
        <v>412493.20192307694</v>
      </c>
      <c r="E34" s="23">
        <f>'Raw Data'!Q34/'Raw Data'!E34</f>
        <v>445284.28502415458</v>
      </c>
      <c r="F34" s="23">
        <f>'Raw Data'!R34/'Raw Data'!F34</f>
        <v>451207.60714285716</v>
      </c>
      <c r="G34" s="23">
        <f>'Raw Data'!S34/'Raw Data'!G34</f>
        <v>460074</v>
      </c>
      <c r="H34" s="23">
        <f>'Raw Data'!T34/'Raw Data'!H34</f>
        <v>437901.61971830984</v>
      </c>
      <c r="I34" s="23">
        <f>'Raw Data'!U34/'Raw Data'!I34</f>
        <v>481732.19</v>
      </c>
      <c r="J34" s="23">
        <f>'Raw Data'!V34/'Raw Data'!J34</f>
        <v>487774.28301886795</v>
      </c>
      <c r="K34" s="23">
        <f>'Raw Data'!W34/'Raw Data'!K34</f>
        <v>468520.80094786728</v>
      </c>
      <c r="L34" s="23">
        <f>'Raw Data'!X34/'Raw Data'!L34</f>
        <v>465193.64957264956</v>
      </c>
      <c r="M34" s="23">
        <f>'Raw Data'!Y34/'Raw Data'!M34</f>
        <v>462733.86206896551</v>
      </c>
      <c r="N34" s="31">
        <f t="shared" si="0"/>
        <v>473190.95712167007</v>
      </c>
      <c r="O34" s="32">
        <f t="shared" si="1"/>
        <v>457291.54994167492</v>
      </c>
      <c r="P34" s="33">
        <f t="shared" si="2"/>
        <v>-3.9437530489782081E-2</v>
      </c>
      <c r="Q34" s="33">
        <f t="shared" si="3"/>
        <v>0.12179754699389594</v>
      </c>
    </row>
    <row r="35" spans="1:17" ht="15" customHeight="1" x14ac:dyDescent="0.25">
      <c r="A35" s="22" t="s">
        <v>36</v>
      </c>
      <c r="B35" s="23">
        <f>'Raw Data'!N35/'Raw Data'!B35</f>
        <v>481370.56168359943</v>
      </c>
      <c r="C35" s="23">
        <f>'Raw Data'!O35/'Raw Data'!C35</f>
        <v>408066.35413416539</v>
      </c>
      <c r="D35" s="23">
        <f>'Raw Data'!P35/'Raw Data'!D35</f>
        <v>454572.77560975612</v>
      </c>
      <c r="E35" s="23">
        <f>'Raw Data'!Q35/'Raw Data'!E35</f>
        <v>439367.92282958201</v>
      </c>
      <c r="F35" s="23">
        <f>'Raw Data'!R35/'Raw Data'!F35</f>
        <v>421391.40504201682</v>
      </c>
      <c r="G35" s="23">
        <f>'Raw Data'!S35/'Raw Data'!G35</f>
        <v>424131.15196078434</v>
      </c>
      <c r="H35" s="23">
        <f>'Raw Data'!T35/'Raw Data'!H35</f>
        <v>365701.86461538461</v>
      </c>
      <c r="I35" s="23">
        <f>'Raw Data'!U35/'Raw Data'!I35</f>
        <v>425426.96089385473</v>
      </c>
      <c r="J35" s="23">
        <f>'Raw Data'!V35/'Raw Data'!J35</f>
        <v>407831.92391304346</v>
      </c>
      <c r="K35" s="23">
        <f>'Raw Data'!W35/'Raw Data'!K35</f>
        <v>420552.55691768829</v>
      </c>
      <c r="L35" s="23">
        <f>'Raw Data'!X35/'Raw Data'!L35</f>
        <v>421349.23426573427</v>
      </c>
      <c r="M35" s="23">
        <f>'Raw Data'!Y35/'Raw Data'!M35</f>
        <v>437635.21273031825</v>
      </c>
      <c r="N35" s="31">
        <f t="shared" si="0"/>
        <v>422559.17774412781</v>
      </c>
      <c r="O35" s="32">
        <f t="shared" si="1"/>
        <v>421796.10087781632</v>
      </c>
      <c r="P35" s="33">
        <f t="shared" si="2"/>
        <v>2.8696469567450644E-2</v>
      </c>
      <c r="Q35" s="33">
        <f t="shared" si="3"/>
        <v>-3.7260398748513078E-2</v>
      </c>
    </row>
    <row r="36" spans="1:17" ht="15" customHeight="1" x14ac:dyDescent="0.25">
      <c r="A36" s="22" t="s">
        <v>37</v>
      </c>
      <c r="B36" s="23">
        <f>'Raw Data'!N36/'Raw Data'!B36</f>
        <v>553069.34710743802</v>
      </c>
      <c r="C36" s="23">
        <f>'Raw Data'!O36/'Raw Data'!C36</f>
        <v>525213.86134453781</v>
      </c>
      <c r="D36" s="23">
        <f>'Raw Data'!P36/'Raw Data'!D36</f>
        <v>571317.80444444448</v>
      </c>
      <c r="E36" s="23">
        <f>'Raw Data'!Q36/'Raw Data'!E36</f>
        <v>509841.36888888892</v>
      </c>
      <c r="F36" s="23">
        <f>'Raw Data'!R36/'Raw Data'!F36</f>
        <v>493858.13084112148</v>
      </c>
      <c r="G36" s="23">
        <f>'Raw Data'!S36/'Raw Data'!G36</f>
        <v>472493.5972850679</v>
      </c>
      <c r="H36" s="23">
        <f>'Raw Data'!T36/'Raw Data'!H36</f>
        <v>449444.36815920396</v>
      </c>
      <c r="I36" s="23">
        <f>'Raw Data'!U36/'Raw Data'!I36</f>
        <v>436243.32394366199</v>
      </c>
      <c r="J36" s="23">
        <f>'Raw Data'!V36/'Raw Data'!J36</f>
        <v>471455.43229166669</v>
      </c>
      <c r="K36" s="23">
        <f>'Raw Data'!W36/'Raw Data'!K36</f>
        <v>457540.14678899082</v>
      </c>
      <c r="L36" s="23">
        <f>'Raw Data'!X36/'Raw Data'!L36</f>
        <v>489110.12195121951</v>
      </c>
      <c r="M36" s="23">
        <f>'Raw Data'!Y36/'Raw Data'!M36</f>
        <v>492410.72361809044</v>
      </c>
      <c r="N36" s="31">
        <f t="shared" si="0"/>
        <v>469351.94971872598</v>
      </c>
      <c r="O36" s="32">
        <f t="shared" si="1"/>
        <v>484371.50182123558</v>
      </c>
      <c r="P36" s="33">
        <f t="shared" si="2"/>
        <v>0.12875245669474614</v>
      </c>
      <c r="Q36" s="33">
        <f t="shared" si="3"/>
        <v>-0.1381141638025514</v>
      </c>
    </row>
    <row r="37" spans="1:17" x14ac:dyDescent="0.25">
      <c r="A37" s="22" t="s">
        <v>38</v>
      </c>
      <c r="B37" s="23">
        <f>'Raw Data'!N37/'Raw Data'!B37</f>
        <v>413459.59158415842</v>
      </c>
      <c r="C37" s="23">
        <f>'Raw Data'!O37/'Raw Data'!C37</f>
        <v>415156.4491489362</v>
      </c>
      <c r="D37" s="23">
        <f>'Raw Data'!P37/'Raw Data'!D37</f>
        <v>445402.52390265104</v>
      </c>
      <c r="E37" s="23">
        <f>'Raw Data'!Q37/'Raw Data'!E37</f>
        <v>453854.83750000002</v>
      </c>
      <c r="F37" s="23">
        <f>'Raw Data'!R37/'Raw Data'!F37</f>
        <v>443200.62809379073</v>
      </c>
      <c r="G37" s="23">
        <f>'Raw Data'!S37/'Raw Data'!G37</f>
        <v>420961.22036693466</v>
      </c>
      <c r="H37" s="23">
        <f>'Raw Data'!T37/'Raw Data'!H37</f>
        <v>404417.87702534278</v>
      </c>
      <c r="I37" s="23">
        <f>'Raw Data'!U37/'Raw Data'!I37</f>
        <v>433452.15835777129</v>
      </c>
      <c r="J37" s="23">
        <f>'Raw Data'!V37/'Raw Data'!J37</f>
        <v>419948.28416085348</v>
      </c>
      <c r="K37" s="23">
        <f>'Raw Data'!W37/'Raw Data'!K37</f>
        <v>445376.46032707451</v>
      </c>
      <c r="L37" s="23">
        <f>'Raw Data'!X37/'Raw Data'!L37</f>
        <v>471923.38706487342</v>
      </c>
      <c r="M37" s="23">
        <f>'Raw Data'!Y37/'Raw Data'!M37</f>
        <v>483232.87316446402</v>
      </c>
      <c r="N37" s="31">
        <f t="shared" si="0"/>
        <v>450786.63261500734</v>
      </c>
      <c r="O37" s="32">
        <f t="shared" si="1"/>
        <v>442177.02499637555</v>
      </c>
      <c r="P37" s="33">
        <f t="shared" si="2"/>
        <v>0.11484708022979492</v>
      </c>
      <c r="Q37" s="33">
        <f t="shared" si="3"/>
        <v>8.4935192846103708E-2</v>
      </c>
    </row>
    <row r="38" spans="1:17" ht="15" customHeight="1" x14ac:dyDescent="0.25">
      <c r="A38" s="22" t="s">
        <v>39</v>
      </c>
      <c r="B38" s="23">
        <f>'Raw Data'!N38/'Raw Data'!B38</f>
        <v>521996.23534798535</v>
      </c>
      <c r="C38" s="23">
        <f>'Raw Data'!O38/'Raw Data'!C38</f>
        <v>483513.25377229083</v>
      </c>
      <c r="D38" s="23">
        <f>'Raw Data'!P38/'Raw Data'!D38</f>
        <v>519788.59112149535</v>
      </c>
      <c r="E38" s="23">
        <f>'Raw Data'!Q38/'Raw Data'!E38</f>
        <v>529411.01158860454</v>
      </c>
      <c r="F38" s="23">
        <f>'Raw Data'!R38/'Raw Data'!F38</f>
        <v>517290.73090024333</v>
      </c>
      <c r="G38" s="23">
        <f>'Raw Data'!S38/'Raw Data'!G38</f>
        <v>462787.25436300173</v>
      </c>
      <c r="H38" s="23">
        <f>'Raw Data'!T38/'Raw Data'!H38</f>
        <v>465584.26648721402</v>
      </c>
      <c r="I38" s="23">
        <f>'Raw Data'!U38/'Raw Data'!I38</f>
        <v>465451.2294697325</v>
      </c>
      <c r="J38" s="23">
        <f>'Raw Data'!V38/'Raw Data'!J38</f>
        <v>495381.5117370892</v>
      </c>
      <c r="K38" s="23">
        <f>'Raw Data'!W38/'Raw Data'!K38</f>
        <v>519742.34579018463</v>
      </c>
      <c r="L38" s="23">
        <f>'Raw Data'!X38/'Raw Data'!L38</f>
        <v>534669.1004291845</v>
      </c>
      <c r="M38" s="23">
        <f>'Raw Data'!Y38/'Raw Data'!M38</f>
        <v>575950.05338809034</v>
      </c>
      <c r="N38" s="31">
        <f t="shared" si="0"/>
        <v>518238.84816285624</v>
      </c>
      <c r="O38" s="32">
        <f t="shared" si="1"/>
        <v>508605.60952748393</v>
      </c>
      <c r="P38" s="33">
        <f t="shared" si="2"/>
        <v>0.23740150830462764</v>
      </c>
      <c r="Q38" s="33">
        <f t="shared" si="3"/>
        <v>0.1080467390510074</v>
      </c>
    </row>
    <row r="39" spans="1:17" ht="15" customHeight="1" x14ac:dyDescent="0.25">
      <c r="A39" s="22" t="s">
        <v>40</v>
      </c>
      <c r="B39" s="23">
        <f>'Raw Data'!N39/'Raw Data'!B39</f>
        <v>483841.11111111112</v>
      </c>
      <c r="C39" s="23">
        <f>'Raw Data'!O39/'Raw Data'!C39</f>
        <v>423097.71794871794</v>
      </c>
      <c r="D39" s="23">
        <f>'Raw Data'!P39/'Raw Data'!D39</f>
        <v>460117.10714285716</v>
      </c>
      <c r="E39" s="23">
        <f>'Raw Data'!Q39/'Raw Data'!E39</f>
        <v>530826.48275862064</v>
      </c>
      <c r="F39" s="23">
        <f>'Raw Data'!R39/'Raw Data'!F39</f>
        <v>515408.35294117645</v>
      </c>
      <c r="G39" s="23">
        <f>'Raw Data'!S39/'Raw Data'!G39</f>
        <v>420704.51428571431</v>
      </c>
      <c r="H39" s="23">
        <f>'Raw Data'!T39/'Raw Data'!H39</f>
        <v>540288.87096774194</v>
      </c>
      <c r="I39" s="23">
        <f>'Raw Data'!U39/'Raw Data'!I39</f>
        <v>548038.72413793101</v>
      </c>
      <c r="J39" s="23">
        <f>'Raw Data'!V39/'Raw Data'!J39</f>
        <v>421845.97297297296</v>
      </c>
      <c r="K39" s="23">
        <f>'Raw Data'!W39/'Raw Data'!K39</f>
        <v>624213.38888888888</v>
      </c>
      <c r="L39" s="23">
        <f>'Raw Data'!X39/'Raw Data'!L39</f>
        <v>593084.70967741939</v>
      </c>
      <c r="M39" s="23">
        <f>'Raw Data'!Y39/'Raw Data'!M39</f>
        <v>601010.28571428568</v>
      </c>
      <c r="N39" s="31">
        <f t="shared" si="0"/>
        <v>557638.61627829948</v>
      </c>
      <c r="O39" s="32">
        <f t="shared" si="1"/>
        <v>525553.84094876074</v>
      </c>
      <c r="P39" s="33">
        <f t="shared" si="2"/>
        <v>9.6656603344370096E-2</v>
      </c>
      <c r="Q39" s="33">
        <f t="shared" si="3"/>
        <v>0.30621156306558278</v>
      </c>
    </row>
    <row r="40" spans="1:17" x14ac:dyDescent="0.25">
      <c r="A40" s="22" t="s">
        <v>41</v>
      </c>
      <c r="B40" s="23">
        <f>'Raw Data'!N40/'Raw Data'!B40</f>
        <v>388619.45143487857</v>
      </c>
      <c r="C40" s="23">
        <f>'Raw Data'!O40/'Raw Data'!C40</f>
        <v>385287.06473594549</v>
      </c>
      <c r="D40" s="23">
        <f>'Raw Data'!P40/'Raw Data'!D40</f>
        <v>405858.90572585311</v>
      </c>
      <c r="E40" s="23">
        <f>'Raw Data'!Q40/'Raw Data'!E40</f>
        <v>449035.93656493118</v>
      </c>
      <c r="F40" s="23">
        <f>'Raw Data'!R40/'Raw Data'!F40</f>
        <v>423206.48452380951</v>
      </c>
      <c r="G40" s="23">
        <f>'Raw Data'!S40/'Raw Data'!G40</f>
        <v>416724.98409893992</v>
      </c>
      <c r="H40" s="23">
        <f>'Raw Data'!T40/'Raw Data'!H40</f>
        <v>417100.94765672548</v>
      </c>
      <c r="I40" s="23">
        <f>'Raw Data'!U40/'Raw Data'!I40</f>
        <v>412252.69140625</v>
      </c>
      <c r="J40" s="23">
        <f>'Raw Data'!V40/'Raw Data'!J40</f>
        <v>410319.40600122476</v>
      </c>
      <c r="K40" s="23">
        <f>'Raw Data'!W40/'Raw Data'!K40</f>
        <v>433388.13931523025</v>
      </c>
      <c r="L40" s="23">
        <f>'Raw Data'!X40/'Raw Data'!L40</f>
        <v>429078.07167235494</v>
      </c>
      <c r="M40" s="23">
        <f>'Raw Data'!Y40/'Raw Data'!M40</f>
        <v>449593.40506329114</v>
      </c>
      <c r="N40" s="31">
        <f t="shared" si="0"/>
        <v>426926.34269167017</v>
      </c>
      <c r="O40" s="32">
        <f t="shared" si="1"/>
        <v>424655.89720286103</v>
      </c>
      <c r="P40" s="33">
        <f t="shared" si="2"/>
        <v>9.0577246517583393E-2</v>
      </c>
      <c r="Q40" s="33">
        <f t="shared" si="3"/>
        <v>0.10775789004610267</v>
      </c>
    </row>
    <row r="41" spans="1:17" ht="15" customHeight="1" x14ac:dyDescent="0.25">
      <c r="A41" s="22" t="s">
        <v>42</v>
      </c>
      <c r="B41" s="23">
        <f>'Raw Data'!N41/'Raw Data'!B41</f>
        <v>439324.00526315789</v>
      </c>
      <c r="C41" s="23">
        <f>'Raw Data'!O41/'Raw Data'!C41</f>
        <v>427089.69005847955</v>
      </c>
      <c r="D41" s="23">
        <f>'Raw Data'!P41/'Raw Data'!D41</f>
        <v>468945.6918604651</v>
      </c>
      <c r="E41" s="23">
        <f>'Raw Data'!Q41/'Raw Data'!E41</f>
        <v>472988.70588235295</v>
      </c>
      <c r="F41" s="23">
        <f>'Raw Data'!R41/'Raw Data'!F41</f>
        <v>463255.76966292138</v>
      </c>
      <c r="G41" s="23">
        <f>'Raw Data'!S41/'Raw Data'!G41</f>
        <v>457101.14438502671</v>
      </c>
      <c r="H41" s="23">
        <f>'Raw Data'!T41/'Raw Data'!H41</f>
        <v>519826.86390532542</v>
      </c>
      <c r="I41" s="23">
        <f>'Raw Data'!U41/'Raw Data'!I41</f>
        <v>507094.75722543354</v>
      </c>
      <c r="J41" s="23">
        <f>'Raw Data'!V41/'Raw Data'!J41</f>
        <v>486821.27683615818</v>
      </c>
      <c r="K41" s="23">
        <f>'Raw Data'!W41/'Raw Data'!K41</f>
        <v>498218.43406593404</v>
      </c>
      <c r="L41" s="23">
        <f>'Raw Data'!X41/'Raw Data'!L41</f>
        <v>495397.09139784944</v>
      </c>
      <c r="M41" s="23">
        <f>'Raw Data'!Y41/'Raw Data'!M41</f>
        <v>473172.91625615762</v>
      </c>
      <c r="N41" s="31">
        <f t="shared" si="0"/>
        <v>492140.89515630656</v>
      </c>
      <c r="O41" s="32">
        <f t="shared" si="1"/>
        <v>484282.26514776249</v>
      </c>
      <c r="P41" s="33">
        <f t="shared" si="2"/>
        <v>-6.6894481723453622E-2</v>
      </c>
      <c r="Q41" s="33">
        <f t="shared" si="3"/>
        <v>9.0143154507331194E-3</v>
      </c>
    </row>
    <row r="42" spans="1:17" x14ac:dyDescent="0.25">
      <c r="A42" s="22" t="s">
        <v>43</v>
      </c>
      <c r="B42" s="23">
        <f>'Raw Data'!N42/'Raw Data'!B42</f>
        <v>372503.7496671105</v>
      </c>
      <c r="C42" s="23">
        <f>'Raw Data'!O42/'Raw Data'!C42</f>
        <v>370494.98082191782</v>
      </c>
      <c r="D42" s="23">
        <f>'Raw Data'!P42/'Raw Data'!D42</f>
        <v>430872.86343612336</v>
      </c>
      <c r="E42" s="23">
        <f>'Raw Data'!Q42/'Raw Data'!E42</f>
        <v>436443.05301914579</v>
      </c>
      <c r="F42" s="23">
        <f>'Raw Data'!R42/'Raw Data'!F42</f>
        <v>436150.07471264369</v>
      </c>
      <c r="G42" s="23">
        <f>'Raw Data'!S42/'Raw Data'!G42</f>
        <v>427168.49088359048</v>
      </c>
      <c r="H42" s="23">
        <f>'Raw Data'!T42/'Raw Data'!H42</f>
        <v>431341.0330827068</v>
      </c>
      <c r="I42" s="23">
        <f>'Raw Data'!U42/'Raw Data'!I42</f>
        <v>452065.12612612615</v>
      </c>
      <c r="J42" s="23">
        <f>'Raw Data'!V42/'Raw Data'!J42</f>
        <v>439901.25762195123</v>
      </c>
      <c r="K42" s="23">
        <f>'Raw Data'!W42/'Raw Data'!K42</f>
        <v>445802.60389610392</v>
      </c>
      <c r="L42" s="23">
        <f>'Raw Data'!X42/'Raw Data'!L42</f>
        <v>476607.72671755723</v>
      </c>
      <c r="M42" s="23">
        <f>'Raw Data'!Y42/'Raw Data'!M42</f>
        <v>485821.56882022473</v>
      </c>
      <c r="N42" s="31">
        <f t="shared" si="0"/>
        <v>460039.65663639258</v>
      </c>
      <c r="O42" s="32">
        <f t="shared" si="1"/>
        <v>446217.37983161735</v>
      </c>
      <c r="P42" s="33">
        <f t="shared" si="2"/>
        <v>7.4671636326754665E-2</v>
      </c>
      <c r="Q42" s="33">
        <f t="shared" si="3"/>
        <v>0.12752881429082499</v>
      </c>
    </row>
    <row r="43" spans="1:17" ht="15" customHeight="1" x14ac:dyDescent="0.25">
      <c r="A43" s="22" t="s">
        <v>44</v>
      </c>
      <c r="B43" s="23">
        <f>'Raw Data'!N43/'Raw Data'!B43</f>
        <v>400666.28724908113</v>
      </c>
      <c r="C43" s="23">
        <f>'Raw Data'!O43/'Raw Data'!C43</f>
        <v>395551.3131255362</v>
      </c>
      <c r="D43" s="23">
        <f>'Raw Data'!P43/'Raw Data'!D43</f>
        <v>416332.09048588888</v>
      </c>
      <c r="E43" s="23">
        <f>'Raw Data'!Q43/'Raw Data'!E43</f>
        <v>424509.6496328928</v>
      </c>
      <c r="F43" s="23">
        <f>'Raw Data'!R43/'Raw Data'!F43</f>
        <v>433445.01608579088</v>
      </c>
      <c r="G43" s="23">
        <f>'Raw Data'!S43/'Raw Data'!G43</f>
        <v>414421.90607264475</v>
      </c>
      <c r="H43" s="23">
        <f>'Raw Data'!T43/'Raw Data'!H43</f>
        <v>414327.6391044776</v>
      </c>
      <c r="I43" s="23">
        <f>'Raw Data'!U43/'Raw Data'!I43</f>
        <v>445762.32846932695</v>
      </c>
      <c r="J43" s="23">
        <f>'Raw Data'!V43/'Raw Data'!J43</f>
        <v>446122.51174546534</v>
      </c>
      <c r="K43" s="23">
        <f>'Raw Data'!W43/'Raw Data'!K43</f>
        <v>453276.99769053119</v>
      </c>
      <c r="L43" s="23">
        <f>'Raw Data'!X43/'Raw Data'!L43</f>
        <v>467030.90340591851</v>
      </c>
      <c r="M43" s="23">
        <f>'Raw Data'!Y43/'Raw Data'!M43</f>
        <v>483111.15986122232</v>
      </c>
      <c r="N43" s="31">
        <f t="shared" si="0"/>
        <v>459060.78023449285</v>
      </c>
      <c r="O43" s="32">
        <f t="shared" si="1"/>
        <v>439834.02025541587</v>
      </c>
      <c r="P43" s="33">
        <f t="shared" si="2"/>
        <v>8.3786423855387204E-2</v>
      </c>
      <c r="Q43" s="33">
        <f t="shared" si="3"/>
        <v>0.16039856379410378</v>
      </c>
    </row>
    <row r="44" spans="1:17" ht="15" customHeight="1" x14ac:dyDescent="0.25">
      <c r="A44" s="22" t="s">
        <v>45</v>
      </c>
      <c r="B44" s="23">
        <f>'Raw Data'!N44/'Raw Data'!B44</f>
        <v>965426.93548387091</v>
      </c>
      <c r="C44" s="23">
        <f>'Raw Data'!O44/'Raw Data'!C44</f>
        <v>703947.14285714284</v>
      </c>
      <c r="D44" s="23">
        <f>'Raw Data'!P44/'Raw Data'!D44</f>
        <v>625655.01098901103</v>
      </c>
      <c r="E44" s="23">
        <f>'Raw Data'!Q44/'Raw Data'!E44</f>
        <v>599930.79797979794</v>
      </c>
      <c r="F44" s="23">
        <f>'Raw Data'!R44/'Raw Data'!F44</f>
        <v>534505.92553191492</v>
      </c>
      <c r="G44" s="23">
        <f>'Raw Data'!S44/'Raw Data'!G44</f>
        <v>566107.12222222227</v>
      </c>
      <c r="H44" s="23">
        <f>'Raw Data'!T44/'Raw Data'!H44</f>
        <v>611774.31764705887</v>
      </c>
      <c r="I44" s="23">
        <f>'Raw Data'!U44/'Raw Data'!I44</f>
        <v>504197.32142857142</v>
      </c>
      <c r="J44" s="23">
        <f>'Raw Data'!V44/'Raw Data'!J44</f>
        <v>578192.48750000005</v>
      </c>
      <c r="K44" s="23">
        <f>'Raw Data'!W44/'Raw Data'!K44</f>
        <v>589429.20779220783</v>
      </c>
      <c r="L44" s="23">
        <f>'Raw Data'!X44/'Raw Data'!L44</f>
        <v>697263.69354838715</v>
      </c>
      <c r="M44" s="23">
        <f>'Raw Data'!Y44/'Raw Data'!M44</f>
        <v>583818.2247191011</v>
      </c>
      <c r="N44" s="31">
        <f t="shared" si="0"/>
        <v>590580.18699765345</v>
      </c>
      <c r="O44" s="32">
        <f t="shared" si="1"/>
        <v>589087.41093582718</v>
      </c>
      <c r="P44" s="33">
        <f t="shared" si="2"/>
        <v>0.1579161568429899</v>
      </c>
      <c r="Q44" s="33">
        <f t="shared" si="3"/>
        <v>-6.6868778376402635E-2</v>
      </c>
    </row>
    <row r="45" spans="1:17" ht="15" customHeight="1" x14ac:dyDescent="0.25">
      <c r="A45" s="22" t="s">
        <v>46</v>
      </c>
      <c r="B45" s="23">
        <f>'Raw Data'!N45/'Raw Data'!B45</f>
        <v>300291.79875518673</v>
      </c>
      <c r="C45" s="23">
        <f>'Raw Data'!O45/'Raw Data'!C45</f>
        <v>299276.16101694916</v>
      </c>
      <c r="D45" s="23">
        <f>'Raw Data'!P45/'Raw Data'!D45</f>
        <v>333484.50215517241</v>
      </c>
      <c r="E45" s="23">
        <f>'Raw Data'!Q45/'Raw Data'!E45</f>
        <v>340306.09492273733</v>
      </c>
      <c r="F45" s="23">
        <f>'Raw Data'!R45/'Raw Data'!F45</f>
        <v>325145.2893617021</v>
      </c>
      <c r="G45" s="23">
        <f>'Raw Data'!S45/'Raw Data'!G45</f>
        <v>321347.36266094423</v>
      </c>
      <c r="H45" s="23">
        <f>'Raw Data'!T45/'Raw Data'!H45</f>
        <v>309341.78800856532</v>
      </c>
      <c r="I45" s="23">
        <f>'Raw Data'!U45/'Raw Data'!I45</f>
        <v>301756.02059496567</v>
      </c>
      <c r="J45" s="23">
        <f>'Raw Data'!V45/'Raw Data'!J45</f>
        <v>306604.64583333331</v>
      </c>
      <c r="K45" s="23">
        <f>'Raw Data'!W45/'Raw Data'!K45</f>
        <v>340482.42212189618</v>
      </c>
      <c r="L45" s="23">
        <f>'Raw Data'!X45/'Raw Data'!L45</f>
        <v>351021.80864197528</v>
      </c>
      <c r="M45" s="23">
        <f>'Raw Data'!Y45/'Raw Data'!M45</f>
        <v>379441.79296875</v>
      </c>
      <c r="N45" s="31">
        <f t="shared" si="0"/>
        <v>335861.33803218405</v>
      </c>
      <c r="O45" s="32">
        <f t="shared" si="1"/>
        <v>330893.17272700422</v>
      </c>
      <c r="P45" s="33">
        <f t="shared" si="2"/>
        <v>0.25744564174929474</v>
      </c>
      <c r="Q45" s="33">
        <f t="shared" si="3"/>
        <v>0.13780937499816223</v>
      </c>
    </row>
    <row r="46" spans="1:17" ht="15" customHeight="1" x14ac:dyDescent="0.25">
      <c r="A46" s="22" t="s">
        <v>47</v>
      </c>
      <c r="B46" s="23">
        <f>'Raw Data'!N46/'Raw Data'!B46</f>
        <v>340680.71722365037</v>
      </c>
      <c r="C46" s="23">
        <f>'Raw Data'!O46/'Raw Data'!C46</f>
        <v>363386.57583547558</v>
      </c>
      <c r="D46" s="23">
        <f>'Raw Data'!P46/'Raw Data'!D46</f>
        <v>385673.85536159598</v>
      </c>
      <c r="E46" s="23">
        <f>'Raw Data'!Q46/'Raw Data'!E46</f>
        <v>384150.4578005115</v>
      </c>
      <c r="F46" s="23">
        <f>'Raw Data'!R46/'Raw Data'!F46</f>
        <v>353517.6414141414</v>
      </c>
      <c r="G46" s="23">
        <f>'Raw Data'!S46/'Raw Data'!G46</f>
        <v>346912.88010204083</v>
      </c>
      <c r="H46" s="23">
        <f>'Raw Data'!T46/'Raw Data'!H46</f>
        <v>313869.06561679789</v>
      </c>
      <c r="I46" s="23">
        <f>'Raw Data'!U46/'Raw Data'!I46</f>
        <v>349325.25714285712</v>
      </c>
      <c r="J46" s="23">
        <f>'Raw Data'!V46/'Raw Data'!J46</f>
        <v>370938.49391727493</v>
      </c>
      <c r="K46" s="23">
        <f>'Raw Data'!W46/'Raw Data'!K46</f>
        <v>414513.33564814815</v>
      </c>
      <c r="L46" s="23">
        <f>'Raw Data'!X46/'Raw Data'!L46</f>
        <v>416071.0544217687</v>
      </c>
      <c r="M46" s="23">
        <f>'Raw Data'!Y46/'Raw Data'!M46</f>
        <v>425398.22030237579</v>
      </c>
      <c r="N46" s="31">
        <f t="shared" si="0"/>
        <v>395249.27228648495</v>
      </c>
      <c r="O46" s="32">
        <f t="shared" si="1"/>
        <v>376037.02617275121</v>
      </c>
      <c r="P46" s="33">
        <f t="shared" si="2"/>
        <v>0.21777115053667162</v>
      </c>
      <c r="Q46" s="33">
        <f t="shared" si="3"/>
        <v>0.10299989068104048</v>
      </c>
    </row>
    <row r="47" spans="1:17" ht="15" customHeight="1" x14ac:dyDescent="0.25">
      <c r="A47" s="22" t="s">
        <v>48</v>
      </c>
      <c r="B47" s="23">
        <f>'Raw Data'!N47/'Raw Data'!B47</f>
        <v>571592.16666666663</v>
      </c>
      <c r="C47" s="23">
        <f>'Raw Data'!O47/'Raw Data'!C47</f>
        <v>649053.53571428568</v>
      </c>
      <c r="D47" s="23">
        <f>'Raw Data'!P47/'Raw Data'!D47</f>
        <v>827897.93103448278</v>
      </c>
      <c r="E47" s="23">
        <f>'Raw Data'!Q47/'Raw Data'!E47</f>
        <v>530520.9</v>
      </c>
      <c r="F47" s="23">
        <f>'Raw Data'!R47/'Raw Data'!F47</f>
        <v>599764.38709677418</v>
      </c>
      <c r="G47" s="23">
        <f>'Raw Data'!S47/'Raw Data'!G47</f>
        <v>599970.77777777775</v>
      </c>
      <c r="H47" s="23">
        <f>'Raw Data'!T47/'Raw Data'!H47</f>
        <v>643299.5625</v>
      </c>
      <c r="I47" s="23">
        <f>'Raw Data'!U47/'Raw Data'!I47</f>
        <v>610065.14285714284</v>
      </c>
      <c r="J47" s="23">
        <f>'Raw Data'!V47/'Raw Data'!J47</f>
        <v>642293.9375</v>
      </c>
      <c r="K47" s="23">
        <f>'Raw Data'!W47/'Raw Data'!K47</f>
        <v>616087.11428571434</v>
      </c>
      <c r="L47" s="23">
        <f>'Raw Data'!X47/'Raw Data'!L47</f>
        <v>692555.73529411759</v>
      </c>
      <c r="M47" s="23">
        <f>'Raw Data'!Y47/'Raw Data'!M47</f>
        <v>651573.62162162166</v>
      </c>
      <c r="N47" s="31">
        <f t="shared" si="0"/>
        <v>642515.11031171936</v>
      </c>
      <c r="O47" s="32">
        <f t="shared" si="1"/>
        <v>641402.91099676315</v>
      </c>
      <c r="P47" s="33">
        <f t="shared" si="2"/>
        <v>6.8039420462674652E-2</v>
      </c>
      <c r="Q47" s="33">
        <f t="shared" si="3"/>
        <v>-0.21297831870716083</v>
      </c>
    </row>
    <row r="48" spans="1:17" ht="15" customHeight="1" x14ac:dyDescent="0.25">
      <c r="A48" s="22" t="s">
        <v>49</v>
      </c>
      <c r="B48" s="23">
        <f>'Raw Data'!N48/'Raw Data'!B48</f>
        <v>419271.1794871795</v>
      </c>
      <c r="C48" s="23">
        <f>'Raw Data'!O48/'Raw Data'!C48</f>
        <v>417501.68721251149</v>
      </c>
      <c r="D48" s="23">
        <f>'Raw Data'!P48/'Raw Data'!D48</f>
        <v>424070.51022304833</v>
      </c>
      <c r="E48" s="23">
        <f>'Raw Data'!Q48/'Raw Data'!E48</f>
        <v>436272.40533088235</v>
      </c>
      <c r="F48" s="23">
        <f>'Raw Data'!R48/'Raw Data'!F48</f>
        <v>451017.85526315792</v>
      </c>
      <c r="G48" s="23">
        <f>'Raw Data'!S48/'Raw Data'!G48</f>
        <v>427786.26888489211</v>
      </c>
      <c r="H48" s="23">
        <f>'Raw Data'!T48/'Raw Data'!H48</f>
        <v>416906.33089579525</v>
      </c>
      <c r="I48" s="23">
        <f>'Raw Data'!U48/'Raw Data'!I48</f>
        <v>416132.09541627689</v>
      </c>
      <c r="J48" s="23">
        <f>'Raw Data'!V48/'Raw Data'!J48</f>
        <v>426074.08076923079</v>
      </c>
      <c r="K48" s="23">
        <f>'Raw Data'!W48/'Raw Data'!K48</f>
        <v>431688.98315080034</v>
      </c>
      <c r="L48" s="23">
        <f>'Raw Data'!X48/'Raw Data'!L48</f>
        <v>464952.69454545452</v>
      </c>
      <c r="M48" s="23">
        <f>'Raw Data'!Y48/'Raw Data'!M48</f>
        <v>473839.2198275862</v>
      </c>
      <c r="N48" s="31">
        <f t="shared" si="0"/>
        <v>442537.41474186972</v>
      </c>
      <c r="O48" s="32">
        <f t="shared" si="1"/>
        <v>436874.04443071241</v>
      </c>
      <c r="P48" s="33">
        <f t="shared" si="2"/>
        <v>0.13867501460944057</v>
      </c>
      <c r="Q48" s="33">
        <f t="shared" si="3"/>
        <v>0.11735951546916343</v>
      </c>
    </row>
    <row r="49" spans="1:17" x14ac:dyDescent="0.25">
      <c r="A49" s="22" t="s">
        <v>50</v>
      </c>
      <c r="B49" s="23">
        <f>'Raw Data'!N49/'Raw Data'!B49</f>
        <v>400754.67690110672</v>
      </c>
      <c r="C49" s="23">
        <f>'Raw Data'!O49/'Raw Data'!C49</f>
        <v>400230.67351351352</v>
      </c>
      <c r="D49" s="23">
        <f>'Raw Data'!P49/'Raw Data'!D49</f>
        <v>412387.11374764593</v>
      </c>
      <c r="E49" s="23">
        <f>'Raw Data'!Q49/'Raw Data'!E49</f>
        <v>418008.25902255642</v>
      </c>
      <c r="F49" s="23">
        <f>'Raw Data'!R49/'Raw Data'!F49</f>
        <v>415078.02879377431</v>
      </c>
      <c r="G49" s="23">
        <f>'Raw Data'!S49/'Raw Data'!G49</f>
        <v>407684.56872396817</v>
      </c>
      <c r="H49" s="23">
        <f>'Raw Data'!T49/'Raw Data'!H49</f>
        <v>384638.21511861682</v>
      </c>
      <c r="I49" s="23">
        <f>'Raw Data'!U49/'Raw Data'!I49</f>
        <v>387467.73375846952</v>
      </c>
      <c r="J49" s="23">
        <f>'Raw Data'!V49/'Raw Data'!J49</f>
        <v>401604.29028388642</v>
      </c>
      <c r="K49" s="23">
        <f>'Raw Data'!W49/'Raw Data'!K49</f>
        <v>416886.13368780859</v>
      </c>
      <c r="L49" s="23">
        <f>'Raw Data'!X49/'Raw Data'!L49</f>
        <v>419914.80788712011</v>
      </c>
      <c r="M49" s="23">
        <f>'Raw Data'!Y49/'Raw Data'!M49</f>
        <v>421626.10139030177</v>
      </c>
      <c r="N49" s="31">
        <f t="shared" si="0"/>
        <v>409499.81340151728</v>
      </c>
      <c r="O49" s="32">
        <f t="shared" si="1"/>
        <v>408529.52524141478</v>
      </c>
      <c r="P49" s="33">
        <f t="shared" si="2"/>
        <v>8.8157966859571044E-2</v>
      </c>
      <c r="Q49" s="33">
        <f t="shared" si="3"/>
        <v>2.2403676872186425E-2</v>
      </c>
    </row>
    <row r="50" spans="1:17" x14ac:dyDescent="0.25">
      <c r="A50" s="22" t="s">
        <v>51</v>
      </c>
      <c r="B50" s="23">
        <f>'Raw Data'!N50/'Raw Data'!B50</f>
        <v>375975.47674418607</v>
      </c>
      <c r="C50" s="23">
        <f>'Raw Data'!O50/'Raw Data'!C50</f>
        <v>366595.58033573144</v>
      </c>
      <c r="D50" s="23">
        <f>'Raw Data'!P50/'Raw Data'!D50</f>
        <v>409945.56926952139</v>
      </c>
      <c r="E50" s="23">
        <f>'Raw Data'!Q50/'Raw Data'!E50</f>
        <v>418973.59459459462</v>
      </c>
      <c r="F50" s="23">
        <f>'Raw Data'!R50/'Raw Data'!F50</f>
        <v>409985.41966426856</v>
      </c>
      <c r="G50" s="23">
        <f>'Raw Data'!S50/'Raw Data'!G50</f>
        <v>394709.39449541282</v>
      </c>
      <c r="H50" s="23">
        <f>'Raw Data'!T50/'Raw Data'!H50</f>
        <v>367599.66050808312</v>
      </c>
      <c r="I50" s="23">
        <f>'Raw Data'!U50/'Raw Data'!I50</f>
        <v>373272.87755102041</v>
      </c>
      <c r="J50" s="23">
        <f>'Raw Data'!V50/'Raw Data'!J50</f>
        <v>370863.26744186046</v>
      </c>
      <c r="K50" s="23">
        <f>'Raw Data'!W50/'Raw Data'!K50</f>
        <v>406918.63956043957</v>
      </c>
      <c r="L50" s="23">
        <f>'Raw Data'!X50/'Raw Data'!L50</f>
        <v>413577.44467640918</v>
      </c>
      <c r="M50" s="23">
        <f>'Raw Data'!Y50/'Raw Data'!M50</f>
        <v>421349.88007380074</v>
      </c>
      <c r="N50" s="31">
        <f t="shared" si="0"/>
        <v>397196.42186070606</v>
      </c>
      <c r="O50" s="32">
        <f t="shared" si="1"/>
        <v>398719.57478354109</v>
      </c>
      <c r="P50" s="33">
        <f t="shared" si="2"/>
        <v>0.12879854233772711</v>
      </c>
      <c r="Q50" s="33">
        <f t="shared" si="3"/>
        <v>2.7819085408339925E-2</v>
      </c>
    </row>
    <row r="51" spans="1:17" x14ac:dyDescent="0.25">
      <c r="A51" s="22" t="s">
        <v>52</v>
      </c>
      <c r="B51" s="23">
        <f>'Raw Data'!N51/'Raw Data'!B51</f>
        <v>410150.95731707319</v>
      </c>
      <c r="C51" s="23">
        <f>'Raw Data'!O51/'Raw Data'!C51</f>
        <v>406145.95092024538</v>
      </c>
      <c r="D51" s="23">
        <f>'Raw Data'!P51/'Raw Data'!D51</f>
        <v>415684.58904109587</v>
      </c>
      <c r="E51" s="23">
        <f>'Raw Data'!Q51/'Raw Data'!E51</f>
        <v>443950.09489051095</v>
      </c>
      <c r="F51" s="23">
        <f>'Raw Data'!R51/'Raw Data'!F51</f>
        <v>420508.29599999997</v>
      </c>
      <c r="G51" s="23">
        <f>'Raw Data'!S51/'Raw Data'!G51</f>
        <v>408271.4609375</v>
      </c>
      <c r="H51" s="23">
        <f>'Raw Data'!T51/'Raw Data'!H51</f>
        <v>498821.33636363636</v>
      </c>
      <c r="I51" s="23">
        <f>'Raw Data'!U51/'Raw Data'!I51</f>
        <v>539208.79439252336</v>
      </c>
      <c r="J51" s="23">
        <f>'Raw Data'!V51/'Raw Data'!J51</f>
        <v>497447.8585858586</v>
      </c>
      <c r="K51" s="23">
        <f>'Raw Data'!W51/'Raw Data'!K51</f>
        <v>423983.78260869568</v>
      </c>
      <c r="L51" s="23">
        <f>'Raw Data'!X51/'Raw Data'!L51</f>
        <v>444192.15315315314</v>
      </c>
      <c r="M51" s="23">
        <f>'Raw Data'!Y51/'Raw Data'!M51</f>
        <v>471990.7704918033</v>
      </c>
      <c r="N51" s="31">
        <f t="shared" si="0"/>
        <v>475364.67184640683</v>
      </c>
      <c r="O51" s="32">
        <f t="shared" si="1"/>
        <v>456405.91364647774</v>
      </c>
      <c r="P51" s="33">
        <f t="shared" si="2"/>
        <v>-0.12466047401257316</v>
      </c>
      <c r="Q51" s="33">
        <f t="shared" si="3"/>
        <v>0.1354540989373576</v>
      </c>
    </row>
    <row r="52" spans="1:17" ht="15" customHeight="1" x14ac:dyDescent="0.25">
      <c r="A52" s="22" t="s">
        <v>53</v>
      </c>
      <c r="B52" s="23">
        <f>'Raw Data'!N52/'Raw Data'!B52</f>
        <v>606582.66666666663</v>
      </c>
      <c r="C52" s="23">
        <f>'Raw Data'!O52/'Raw Data'!C52</f>
        <v>464114</v>
      </c>
      <c r="D52" s="23">
        <f>'Raw Data'!P52/'Raw Data'!D52</f>
        <v>508039.75</v>
      </c>
      <c r="E52" s="23">
        <f>'Raw Data'!Q52/'Raw Data'!E52</f>
        <v>467339.5</v>
      </c>
      <c r="F52" s="23">
        <f>'Raw Data'!R52/'Raw Data'!F52</f>
        <v>926142</v>
      </c>
      <c r="G52" s="23">
        <f>'Raw Data'!S52/'Raw Data'!G52</f>
        <v>457473</v>
      </c>
      <c r="H52" s="23">
        <f>'Raw Data'!T52/'Raw Data'!H52</f>
        <v>459948</v>
      </c>
      <c r="I52" s="23">
        <f>'Raw Data'!U52/'Raw Data'!I52</f>
        <v>586766</v>
      </c>
      <c r="J52" s="23">
        <f>'Raw Data'!V52/'Raw Data'!J52</f>
        <v>440966.25</v>
      </c>
      <c r="K52" s="23">
        <f>'Raw Data'!W52/'Raw Data'!K52</f>
        <v>691587</v>
      </c>
      <c r="L52" s="23">
        <f>'Raw Data'!X52/'Raw Data'!L52</f>
        <v>278823</v>
      </c>
      <c r="M52" s="23">
        <f>'Raw Data'!Y52/'Raw Data'!M52</f>
        <v>230502.33333333334</v>
      </c>
      <c r="N52" s="31">
        <f t="shared" si="0"/>
        <v>445728.91666666669</v>
      </c>
      <c r="O52" s="32">
        <f t="shared" si="1"/>
        <v>504758.68333333329</v>
      </c>
      <c r="P52" s="33">
        <f t="shared" si="2"/>
        <v>-0.60716480959473895</v>
      </c>
      <c r="Q52" s="33">
        <f t="shared" si="3"/>
        <v>-0.54629075119942216</v>
      </c>
    </row>
    <row r="53" spans="1:17" x14ac:dyDescent="0.25">
      <c r="A53" s="22" t="s">
        <v>54</v>
      </c>
      <c r="B53" s="23">
        <f>'Raw Data'!N53/'Raw Data'!B53</f>
        <v>399580.46544276457</v>
      </c>
      <c r="C53" s="23">
        <f>'Raw Data'!O53/'Raw Data'!C53</f>
        <v>377905.78107183578</v>
      </c>
      <c r="D53" s="23">
        <f>'Raw Data'!P53/'Raw Data'!D53</f>
        <v>482045.49594438006</v>
      </c>
      <c r="E53" s="23">
        <f>'Raw Data'!Q53/'Raw Data'!E53</f>
        <v>448933.17668711656</v>
      </c>
      <c r="F53" s="23">
        <f>'Raw Data'!R53/'Raw Data'!F53</f>
        <v>433748.25718015665</v>
      </c>
      <c r="G53" s="23">
        <f>'Raw Data'!S53/'Raw Data'!G53</f>
        <v>407739.51683937822</v>
      </c>
      <c r="H53" s="23">
        <f>'Raw Data'!T53/'Raw Data'!H53</f>
        <v>416489.92708333331</v>
      </c>
      <c r="I53" s="23">
        <f>'Raw Data'!U53/'Raw Data'!I53</f>
        <v>376406.79032258067</v>
      </c>
      <c r="J53" s="23">
        <f>'Raw Data'!V53/'Raw Data'!J53</f>
        <v>409318.47208121826</v>
      </c>
      <c r="K53" s="23">
        <f>'Raw Data'!W53/'Raw Data'!K53</f>
        <v>428283.93259803922</v>
      </c>
      <c r="L53" s="23">
        <f>'Raw Data'!X53/'Raw Data'!L53</f>
        <v>452533.40216086432</v>
      </c>
      <c r="M53" s="23">
        <f>'Raw Data'!Y53/'Raw Data'!M53</f>
        <v>467434.8671171171</v>
      </c>
      <c r="N53" s="31">
        <f t="shared" si="0"/>
        <v>426795.49285596394</v>
      </c>
      <c r="O53" s="32">
        <f t="shared" si="1"/>
        <v>432293.38380141847</v>
      </c>
      <c r="P53" s="33">
        <f t="shared" si="2"/>
        <v>0.24183431100306496</v>
      </c>
      <c r="Q53" s="33">
        <f t="shared" si="3"/>
        <v>-3.030964701503773E-2</v>
      </c>
    </row>
    <row r="54" spans="1:17" ht="15" customHeight="1" x14ac:dyDescent="0.25">
      <c r="A54" s="22" t="s">
        <v>55</v>
      </c>
      <c r="B54" s="23">
        <f>'Raw Data'!N54/'Raw Data'!B54</f>
        <v>505147.83333333331</v>
      </c>
      <c r="C54" s="23">
        <f>'Raw Data'!O54/'Raw Data'!C54</f>
        <v>534808.49617834389</v>
      </c>
      <c r="D54" s="23">
        <f>'Raw Data'!P54/'Raw Data'!D54</f>
        <v>537366.01789137383</v>
      </c>
      <c r="E54" s="23">
        <f>'Raw Data'!Q54/'Raw Data'!E54</f>
        <v>573584.55057618441</v>
      </c>
      <c r="F54" s="23">
        <f>'Raw Data'!R54/'Raw Data'!F54</f>
        <v>588298.55209656921</v>
      </c>
      <c r="G54" s="23">
        <f>'Raw Data'!S54/'Raw Data'!G54</f>
        <v>557769.48996960488</v>
      </c>
      <c r="H54" s="23">
        <f>'Raw Data'!T54/'Raw Data'!H54</f>
        <v>529620.76093849086</v>
      </c>
      <c r="I54" s="23">
        <f>'Raw Data'!U54/'Raw Data'!I54</f>
        <v>560340.60127795523</v>
      </c>
      <c r="J54" s="23">
        <f>'Raw Data'!V54/'Raw Data'!J54</f>
        <v>576392.94921875</v>
      </c>
      <c r="K54" s="23">
        <f>'Raw Data'!W54/'Raw Data'!K54</f>
        <v>612757.04823151126</v>
      </c>
      <c r="L54" s="23">
        <f>'Raw Data'!X54/'Raw Data'!L54</f>
        <v>602767.91968599032</v>
      </c>
      <c r="M54" s="23">
        <f>'Raw Data'!Y54/'Raw Data'!M54</f>
        <v>617841.5447540012</v>
      </c>
      <c r="N54" s="31">
        <f t="shared" si="0"/>
        <v>594020.0126336416</v>
      </c>
      <c r="O54" s="32">
        <f t="shared" si="1"/>
        <v>575673.9434640432</v>
      </c>
      <c r="P54" s="33">
        <f t="shared" si="2"/>
        <v>0.10261784233536703</v>
      </c>
      <c r="Q54" s="33">
        <f t="shared" si="3"/>
        <v>0.14975924078417466</v>
      </c>
    </row>
    <row r="55" spans="1:17" ht="15" customHeight="1" x14ac:dyDescent="0.25">
      <c r="A55" s="22" t="s">
        <v>56</v>
      </c>
      <c r="B55" s="23">
        <f>'Raw Data'!N55/'Raw Data'!B55</f>
        <v>343468.30555555556</v>
      </c>
      <c r="C55" s="23">
        <f>'Raw Data'!O55/'Raw Data'!C55</f>
        <v>387183.65625</v>
      </c>
      <c r="D55" s="23">
        <f>'Raw Data'!P55/'Raw Data'!D55</f>
        <v>372993.93650793651</v>
      </c>
      <c r="E55" s="23">
        <f>'Raw Data'!Q55/'Raw Data'!E55</f>
        <v>351935.75757575757</v>
      </c>
      <c r="F55" s="23">
        <f>'Raw Data'!R55/'Raw Data'!F55</f>
        <v>357673.30188679247</v>
      </c>
      <c r="G55" s="23">
        <f>'Raw Data'!S55/'Raw Data'!G55</f>
        <v>745205.58</v>
      </c>
      <c r="H55" s="23">
        <f>'Raw Data'!T55/'Raw Data'!H55</f>
        <v>393783.54545454547</v>
      </c>
      <c r="I55" s="23">
        <f>'Raw Data'!U55/'Raw Data'!I55</f>
        <v>451389.35714285716</v>
      </c>
      <c r="J55" s="23">
        <f>'Raw Data'!V55/'Raw Data'!J55</f>
        <v>355504.22033898305</v>
      </c>
      <c r="K55" s="23">
        <f>'Raw Data'!W55/'Raw Data'!K55</f>
        <v>421766.0701754386</v>
      </c>
      <c r="L55" s="23">
        <f>'Raw Data'!X55/'Raw Data'!L55</f>
        <v>487570.25862068968</v>
      </c>
      <c r="M55" s="23">
        <f>'Raw Data'!Y55/'Raw Data'!M55</f>
        <v>498898.78873239434</v>
      </c>
      <c r="N55" s="31">
        <f t="shared" si="0"/>
        <v>443025.7390020726</v>
      </c>
      <c r="O55" s="32">
        <f t="shared" si="1"/>
        <v>443672.08164353948</v>
      </c>
      <c r="P55" s="33">
        <f t="shared" si="2"/>
        <v>0.10525155464509821</v>
      </c>
      <c r="Q55" s="33">
        <f t="shared" si="3"/>
        <v>0.3375520079581209</v>
      </c>
    </row>
    <row r="56" spans="1:17" ht="15" customHeight="1" x14ac:dyDescent="0.25">
      <c r="A56" s="22" t="s">
        <v>57</v>
      </c>
      <c r="B56" s="23">
        <f>'Raw Data'!N56/'Raw Data'!B56</f>
        <v>383360.38461538462</v>
      </c>
      <c r="C56" s="23">
        <f>'Raw Data'!O56/'Raw Data'!C56</f>
        <v>395364.47547547548</v>
      </c>
      <c r="D56" s="23">
        <f>'Raw Data'!P56/'Raw Data'!D56</f>
        <v>477317.1050955414</v>
      </c>
      <c r="E56" s="23">
        <f>'Raw Data'!Q56/'Raw Data'!E56</f>
        <v>417928.95358649787</v>
      </c>
      <c r="F56" s="23">
        <f>'Raw Data'!R56/'Raw Data'!F56</f>
        <v>445305.63938053098</v>
      </c>
      <c r="G56" s="23">
        <f>'Raw Data'!S56/'Raw Data'!G56</f>
        <v>405129.75242195907</v>
      </c>
      <c r="H56" s="23">
        <f>'Raw Data'!T56/'Raw Data'!H56</f>
        <v>408774.90989010991</v>
      </c>
      <c r="I56" s="23">
        <f>'Raw Data'!U56/'Raw Data'!I56</f>
        <v>436249.91799544421</v>
      </c>
      <c r="J56" s="23">
        <f>'Raw Data'!V56/'Raw Data'!J56</f>
        <v>440884.2295081967</v>
      </c>
      <c r="K56" s="23">
        <f>'Raw Data'!W56/'Raw Data'!K56</f>
        <v>467601.44013303769</v>
      </c>
      <c r="L56" s="23">
        <f>'Raw Data'!X56/'Raw Data'!L56</f>
        <v>464354.96612021857</v>
      </c>
      <c r="M56" s="23">
        <f>'Raw Data'!Y56/'Raw Data'!M56</f>
        <v>502256.58915537019</v>
      </c>
      <c r="N56" s="31">
        <f t="shared" si="0"/>
        <v>462269.42858245352</v>
      </c>
      <c r="O56" s="32">
        <f t="shared" si="1"/>
        <v>446580.35032869066</v>
      </c>
      <c r="P56" s="33">
        <f t="shared" si="2"/>
        <v>0.151304718779604</v>
      </c>
      <c r="Q56" s="33">
        <f t="shared" si="3"/>
        <v>5.2249298827949667E-2</v>
      </c>
    </row>
    <row r="57" spans="1:17" x14ac:dyDescent="0.25">
      <c r="A57" s="22" t="s">
        <v>58</v>
      </c>
      <c r="B57" s="23">
        <f>'Raw Data'!N57/'Raw Data'!B57</f>
        <v>460329.1875</v>
      </c>
      <c r="C57" s="23">
        <f>'Raw Data'!O57/'Raw Data'!C57</f>
        <v>461669.5625</v>
      </c>
      <c r="D57" s="23">
        <f>'Raw Data'!P57/'Raw Data'!D57</f>
        <v>595006.4</v>
      </c>
      <c r="E57" s="23">
        <f>'Raw Data'!Q57/'Raw Data'!E57</f>
        <v>601325.84615384613</v>
      </c>
      <c r="F57" s="23">
        <f>'Raw Data'!R57/'Raw Data'!F57</f>
        <v>618898.1</v>
      </c>
      <c r="G57" s="23">
        <f>'Raw Data'!S57/'Raw Data'!G57</f>
        <v>596499.91666666663</v>
      </c>
      <c r="H57" s="23">
        <f>'Raw Data'!T57/'Raw Data'!H57</f>
        <v>512094.8</v>
      </c>
      <c r="I57" s="23">
        <f>'Raw Data'!U57/'Raw Data'!I57</f>
        <v>415852.94444444444</v>
      </c>
      <c r="J57" s="23">
        <f>'Raw Data'!V57/'Raw Data'!J57</f>
        <v>615290.76470588241</v>
      </c>
      <c r="K57" s="23">
        <f>'Raw Data'!W57/'Raw Data'!K57</f>
        <v>631847.26666666672</v>
      </c>
      <c r="L57" s="23">
        <f>'Raw Data'!X57/'Raw Data'!L57</f>
        <v>654554.26315789472</v>
      </c>
      <c r="M57" s="23">
        <f>'Raw Data'!Y57/'Raw Data'!M57</f>
        <v>828230.5294117647</v>
      </c>
      <c r="N57" s="31">
        <f t="shared" si="0"/>
        <v>629155.15367733059</v>
      </c>
      <c r="O57" s="32">
        <f t="shared" si="1"/>
        <v>606960.0831207165</v>
      </c>
      <c r="P57" s="33">
        <f t="shared" si="2"/>
        <v>0.99164281623214889</v>
      </c>
      <c r="Q57" s="33">
        <f t="shared" si="3"/>
        <v>0.39196911060412909</v>
      </c>
    </row>
    <row r="58" spans="1:17" x14ac:dyDescent="0.25">
      <c r="A58" s="48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8"/>
      <c r="O58" s="28"/>
    </row>
  </sheetData>
  <conditionalFormatting sqref="B3:B57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{CD3FBAC3-DE3B-4CD2-9709-CD667617F2D7}</x14:id>
        </ext>
      </extLst>
    </cfRule>
  </conditionalFormatting>
  <conditionalFormatting sqref="C3:C57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{9456E321-FF3E-4743-8113-5B6616031636}</x14:id>
        </ext>
      </extLst>
    </cfRule>
  </conditionalFormatting>
  <conditionalFormatting sqref="D3:D57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{8A145096-A771-434D-9232-D37D6B7BF81F}</x14:id>
        </ext>
      </extLst>
    </cfRule>
  </conditionalFormatting>
  <conditionalFormatting sqref="E3:E57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{AFD42821-EEFC-448E-9123-B4EC35378090}</x14:id>
        </ext>
      </extLst>
    </cfRule>
  </conditionalFormatting>
  <conditionalFormatting sqref="F3:F5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{07F11850-647B-4CE2-8415-B4B92BFD0B53}</x14:id>
        </ext>
      </extLst>
    </cfRule>
  </conditionalFormatting>
  <conditionalFormatting sqref="G3:G5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{ED809535-A8AC-46CF-9AC0-0C1622F4A9D1}</x14:id>
        </ext>
      </extLst>
    </cfRule>
  </conditionalFormatting>
  <conditionalFormatting sqref="H3:H57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{3E70C0F4-8B28-4F2E-81A4-D1778850A4E3}</x14:id>
        </ext>
      </extLst>
    </cfRule>
  </conditionalFormatting>
  <conditionalFormatting sqref="I3:I57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{C95643B4-BB01-41AB-BC8F-7B67C505E108}</x14:id>
        </ext>
      </extLst>
    </cfRule>
  </conditionalFormatting>
  <conditionalFormatting sqref="J3:J57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{BD564D2E-719E-4FEF-8E37-D471F20FDC30}</x14:id>
        </ext>
      </extLst>
    </cfRule>
  </conditionalFormatting>
  <conditionalFormatting sqref="K3:K57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{B14A5002-6133-438E-B05E-FE5BFF9B1A7D}</x14:id>
        </ext>
      </extLst>
    </cfRule>
  </conditionalFormatting>
  <conditionalFormatting sqref="L3:L57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{47633CD5-06C1-40B7-89B0-CB59816B5081}</x14:id>
        </ext>
      </extLst>
    </cfRule>
  </conditionalFormatting>
  <conditionalFormatting sqref="M3:M5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{AAE20A26-DD8C-47B5-9085-4556868E81FA}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D3FBAC3-DE3B-4CD2-9709-CD667617F2D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B3:B57</xm:sqref>
        </x14:conditionalFormatting>
        <x14:conditionalFormatting xmlns:xm="http://schemas.microsoft.com/office/excel/2006/main">
          <x14:cfRule type="dataBar" id="{9456E321-FF3E-4743-8113-5B661603163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C3:C57</xm:sqref>
        </x14:conditionalFormatting>
        <x14:conditionalFormatting xmlns:xm="http://schemas.microsoft.com/office/excel/2006/main">
          <x14:cfRule type="dataBar" id="{8A145096-A771-434D-9232-D37D6B7BF81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D3:D57</xm:sqref>
        </x14:conditionalFormatting>
        <x14:conditionalFormatting xmlns:xm="http://schemas.microsoft.com/office/excel/2006/main">
          <x14:cfRule type="dataBar" id="{AFD42821-EEFC-448E-9123-B4EC3537809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E3:E57</xm:sqref>
        </x14:conditionalFormatting>
        <x14:conditionalFormatting xmlns:xm="http://schemas.microsoft.com/office/excel/2006/main">
          <x14:cfRule type="dataBar" id="{07F11850-647B-4CE2-8415-B4B92BFD0B5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F3:F57</xm:sqref>
        </x14:conditionalFormatting>
        <x14:conditionalFormatting xmlns:xm="http://schemas.microsoft.com/office/excel/2006/main">
          <x14:cfRule type="dataBar" id="{ED809535-A8AC-46CF-9AC0-0C1622F4A9D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G3:G57</xm:sqref>
        </x14:conditionalFormatting>
        <x14:conditionalFormatting xmlns:xm="http://schemas.microsoft.com/office/excel/2006/main">
          <x14:cfRule type="dataBar" id="{3E70C0F4-8B28-4F2E-81A4-D1778850A4E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H3:H57</xm:sqref>
        </x14:conditionalFormatting>
        <x14:conditionalFormatting xmlns:xm="http://schemas.microsoft.com/office/excel/2006/main">
          <x14:cfRule type="dataBar" id="{C95643B4-BB01-41AB-BC8F-7B67C505E10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I3:I57</xm:sqref>
        </x14:conditionalFormatting>
        <x14:conditionalFormatting xmlns:xm="http://schemas.microsoft.com/office/excel/2006/main">
          <x14:cfRule type="dataBar" id="{BD564D2E-719E-4FEF-8E37-D471F20FDC3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J3:J57</xm:sqref>
        </x14:conditionalFormatting>
        <x14:conditionalFormatting xmlns:xm="http://schemas.microsoft.com/office/excel/2006/main">
          <x14:cfRule type="dataBar" id="{B14A5002-6133-438E-B05E-FE5BFF9B1A7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K3:K57</xm:sqref>
        </x14:conditionalFormatting>
        <x14:conditionalFormatting xmlns:xm="http://schemas.microsoft.com/office/excel/2006/main">
          <x14:cfRule type="dataBar" id="{47633CD5-06C1-40B7-89B0-CB59816B508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L3:L57</xm:sqref>
        </x14:conditionalFormatting>
        <x14:conditionalFormatting xmlns:xm="http://schemas.microsoft.com/office/excel/2006/main">
          <x14:cfRule type="dataBar" id="{AAE20A26-DD8C-47B5-9085-4556868E81F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M3:M57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Formatted</vt:lpstr>
      <vt:lpstr>Raw Data</vt:lpstr>
      <vt:lpstr>Top 10</vt:lpstr>
      <vt:lpstr>Analysis</vt:lpstr>
      <vt:lpstr>Avg $ per Award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Dworin</dc:creator>
  <cp:lastModifiedBy>Windows User</cp:lastModifiedBy>
  <dcterms:created xsi:type="dcterms:W3CDTF">2019-06-28T17:01:15Z</dcterms:created>
  <dcterms:modified xsi:type="dcterms:W3CDTF">2019-07-11T15:40:52Z</dcterms:modified>
</cp:coreProperties>
</file>